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RRSO Kalkulator" sheetId="1" r:id="rId1"/>
    <sheet name="Przepływy" sheetId="2" r:id="rId2"/>
    <sheet name="Harmonogram" sheetId="3" r:id="rId3"/>
  </sheets>
  <calcPr calcId="124519" fullCalcOnLoad="1"/>
</workbook>
</file>

<file path=xl/sharedStrings.xml><?xml version="1.0" encoding="utf-8"?>
<sst xmlns="http://schemas.openxmlformats.org/spreadsheetml/2006/main" count="30" uniqueCount="29">
  <si>
    <t>Kalkulator RRSO (APR) – edytowalne pola wejściowe i automatyczne obliczenia</t>
  </si>
  <si>
    <t>DANE WEJŚCIOWE</t>
  </si>
  <si>
    <t>Kwota kredytu/pożyczki:</t>
  </si>
  <si>
    <t>Okres spłaty (miesiące):</t>
  </si>
  <si>
    <t>Oprocentowanie nominalne (rocznie):</t>
  </si>
  <si>
    <t>Prowizja (procent od kwoty):</t>
  </si>
  <si>
    <t>Ubezpieczenie (jednorazowo):</t>
  </si>
  <si>
    <t>Inne koszty początkowe:</t>
  </si>
  <si>
    <t>Data uruchomienia (dziś domyślnie):</t>
  </si>
  <si>
    <t>WYLICZENIA</t>
  </si>
  <si>
    <t>Prowizja (kwotowo):</t>
  </si>
  <si>
    <t>Kwota wypłacona netto (po potrąceniach):</t>
  </si>
  <si>
    <t>Miesięczna stopa procentowa:</t>
  </si>
  <si>
    <t>Rata miesięczna (PMT):</t>
  </si>
  <si>
    <t>IRR miesięczny (na bazie przepływów):</t>
  </si>
  <si>
    <t>RRSO (rocznie, efektywna):</t>
  </si>
  <si>
    <t>RRSO (XIRR – przy rzeczywistych datach):</t>
  </si>
  <si>
    <t>Uwaga: Zmień pola w kolumnie B (niebieskie ramki). RRSO liczymy dwiema metodami: IRR (miesięczne) i XIRR (dokładne daty).</t>
  </si>
  <si>
    <t>Harmonogram przepływów (do obliczenia IRR/XIRR)</t>
  </si>
  <si>
    <t>Nr</t>
  </si>
  <si>
    <t>Data</t>
  </si>
  <si>
    <t>Przepływ pieniężny</t>
  </si>
  <si>
    <t>Harmonogram spłaty (rata stała)</t>
  </si>
  <si>
    <t>Miesiąc</t>
  </si>
  <si>
    <t>Saldo początkowe</t>
  </si>
  <si>
    <t>Odsetki</t>
  </si>
  <si>
    <t>Kapitał</t>
  </si>
  <si>
    <t>Rata</t>
  </si>
  <si>
    <t>Saldo końcowe</t>
  </si>
</sst>
</file>

<file path=xl/styles.xml><?xml version="1.0" encoding="utf-8"?>
<styleSheet xmlns="http://schemas.openxmlformats.org/spreadsheetml/2006/main">
  <numFmts count="3">
    <numFmt numFmtId="164" formatCode="#,##0.00&quot; zł&quot;"/>
    <numFmt numFmtId="165" formatCode="0.00%"/>
    <numFmt numFmtId="166" formatCode="yyyy-mm-dd"/>
  </numFmts>
  <fonts count="4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66666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1" xfId="0" applyNumberFormat="1" applyBorder="1"/>
    <xf numFmtId="164" fontId="0" fillId="0" borderId="0" xfId="0" applyNumberFormat="1"/>
    <xf numFmtId="1" fontId="0" fillId="0" borderId="1" xfId="0" applyNumberFormat="1" applyBorder="1"/>
    <xf numFmtId="165" fontId="0" fillId="0" borderId="1" xfId="0" applyNumberFormat="1" applyBorder="1"/>
    <xf numFmtId="165" fontId="0" fillId="0" borderId="0" xfId="0" applyNumberFormat="1"/>
    <xf numFmtId="166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12"/>
  <sheetViews>
    <sheetView tabSelected="1" workbookViewId="0"/>
  </sheetViews>
  <sheetFormatPr defaultRowHeight="15"/>
  <cols>
    <col min="1" max="1" width="36.7109375" customWidth="1"/>
    <col min="2" max="2" width="20.7109375" customWidth="1"/>
    <col min="4" max="4" width="30.7109375" customWidth="1"/>
    <col min="5" max="5" width="22.7109375" customWidth="1"/>
  </cols>
  <sheetData>
    <row r="1" spans="1:5">
      <c r="A1" s="1" t="s">
        <v>0</v>
      </c>
    </row>
    <row r="3" spans="1:5">
      <c r="A3" s="2" t="s">
        <v>1</v>
      </c>
      <c r="D3" s="2" t="s">
        <v>9</v>
      </c>
    </row>
    <row r="4" spans="1:5">
      <c r="A4" t="s">
        <v>2</v>
      </c>
      <c r="B4" s="3">
        <v>10000</v>
      </c>
      <c r="D4" t="s">
        <v>10</v>
      </c>
      <c r="E4" s="4">
        <f>B4*B7</f>
        <v>0</v>
      </c>
    </row>
    <row r="5" spans="1:5">
      <c r="A5" t="s">
        <v>3</v>
      </c>
      <c r="B5" s="5">
        <v>24</v>
      </c>
      <c r="D5" t="s">
        <v>11</v>
      </c>
      <c r="E5" s="4">
        <f>B4-E4-B8-B9</f>
        <v>0</v>
      </c>
    </row>
    <row r="6" spans="1:5">
      <c r="A6" t="s">
        <v>4</v>
      </c>
      <c r="B6" s="6">
        <v>0.1</v>
      </c>
      <c r="D6" t="s">
        <v>12</v>
      </c>
      <c r="E6" s="7">
        <f>B6/12</f>
        <v>0</v>
      </c>
    </row>
    <row r="7" spans="1:5">
      <c r="A7" t="s">
        <v>5</v>
      </c>
      <c r="B7" s="6">
        <v>0.05</v>
      </c>
      <c r="D7" t="s">
        <v>13</v>
      </c>
      <c r="E7" s="4">
        <f>PMT(E6,B5,-B4)</f>
        <v>0</v>
      </c>
    </row>
    <row r="8" spans="1:5">
      <c r="A8" t="s">
        <v>6</v>
      </c>
      <c r="B8" s="3">
        <v>0</v>
      </c>
      <c r="D8" t="s">
        <v>14</v>
      </c>
      <c r="E8" s="7">
        <f>IRR(OFFSET('Przepływy'!C4,0,0,'RRSO Kalkulator'!B5+1,1))</f>
        <v>0</v>
      </c>
    </row>
    <row r="9" spans="1:5">
      <c r="A9" t="s">
        <v>7</v>
      </c>
      <c r="B9" s="3">
        <v>0</v>
      </c>
      <c r="D9" t="s">
        <v>15</v>
      </c>
      <c r="E9" s="7">
        <f>(1+E8)^12-1</f>
        <v>0</v>
      </c>
    </row>
    <row r="10" spans="1:5">
      <c r="A10" t="s">
        <v>8</v>
      </c>
      <c r="B10" s="8">
        <v>45923.58196774493</v>
      </c>
      <c r="D10" t="s">
        <v>16</v>
      </c>
      <c r="E10" s="7">
        <f>XIRR(OFFSET('Przepływy'!C4,0,0,'RRSO Kalkulator'!B5+1,1),OFFSET('Przepływy'!B4,0,0,'RRSO Kalkulator'!B5+1,1))</f>
        <v>0</v>
      </c>
    </row>
    <row r="12" spans="1:5">
      <c r="A12" s="9" t="s">
        <v>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44"/>
  <sheetViews>
    <sheetView workbookViewId="0"/>
  </sheetViews>
  <sheetFormatPr defaultRowHeight="15"/>
  <cols>
    <col min="1" max="1" width="6.7109375" customWidth="1"/>
    <col min="2" max="2" width="14.7109375" customWidth="1"/>
    <col min="3" max="3" width="18.7109375" customWidth="1"/>
  </cols>
  <sheetData>
    <row r="1" spans="1:3">
      <c r="A1" s="1" t="s">
        <v>18</v>
      </c>
    </row>
    <row r="3" spans="1:3">
      <c r="A3" s="2" t="s">
        <v>19</v>
      </c>
      <c r="B3" s="2" t="s">
        <v>20</v>
      </c>
      <c r="C3" s="2" t="s">
        <v>21</v>
      </c>
    </row>
    <row r="4" spans="1:3">
      <c r="A4">
        <v>0</v>
      </c>
      <c r="B4" s="8">
        <f> 'RRSO Kalkulator'!B10</f>
        <v>0</v>
      </c>
      <c r="C4">
        <f> 'RRSO Kalkulator'!E5</f>
        <v>0</v>
      </c>
    </row>
    <row r="5" spans="1:3">
      <c r="A5">
        <v>1</v>
      </c>
      <c r="B5" s="8">
        <f>EDATE('RRSO Kalkulator'!B10,1)</f>
        <v>0</v>
      </c>
      <c r="C5" s="4">
        <f>IF(1&lt;='RRSO Kalkulator'!B5+0,-'RRSO Kalkulator'!E7,0)</f>
        <v>0</v>
      </c>
    </row>
    <row r="6" spans="1:3">
      <c r="A6">
        <v>2</v>
      </c>
      <c r="B6" s="8">
        <f>EDATE('RRSO Kalkulator'!B10,2)</f>
        <v>0</v>
      </c>
      <c r="C6" s="4">
        <f>IF(2&lt;='RRSO Kalkulator'!B5+0,-'RRSO Kalkulator'!E7,0)</f>
        <v>0</v>
      </c>
    </row>
    <row r="7" spans="1:3">
      <c r="A7">
        <v>3</v>
      </c>
      <c r="B7" s="8">
        <f>EDATE('RRSO Kalkulator'!B10,3)</f>
        <v>0</v>
      </c>
      <c r="C7" s="4">
        <f>IF(3&lt;='RRSO Kalkulator'!B5+0,-'RRSO Kalkulator'!E7,0)</f>
        <v>0</v>
      </c>
    </row>
    <row r="8" spans="1:3">
      <c r="A8">
        <v>4</v>
      </c>
      <c r="B8" s="8">
        <f>EDATE('RRSO Kalkulator'!B10,4)</f>
        <v>0</v>
      </c>
      <c r="C8" s="4">
        <f>IF(4&lt;='RRSO Kalkulator'!B5+0,-'RRSO Kalkulator'!E7,0)</f>
        <v>0</v>
      </c>
    </row>
    <row r="9" spans="1:3">
      <c r="A9">
        <v>5</v>
      </c>
      <c r="B9" s="8">
        <f>EDATE('RRSO Kalkulator'!B10,5)</f>
        <v>0</v>
      </c>
      <c r="C9" s="4">
        <f>IF(5&lt;='RRSO Kalkulator'!B5+0,-'RRSO Kalkulator'!E7,0)</f>
        <v>0</v>
      </c>
    </row>
    <row r="10" spans="1:3">
      <c r="A10">
        <v>6</v>
      </c>
      <c r="B10" s="8">
        <f>EDATE('RRSO Kalkulator'!B10,6)</f>
        <v>0</v>
      </c>
      <c r="C10" s="4">
        <f>IF(6&lt;='RRSO Kalkulator'!B5+0,-'RRSO Kalkulator'!E7,0)</f>
        <v>0</v>
      </c>
    </row>
    <row r="11" spans="1:3">
      <c r="A11">
        <v>7</v>
      </c>
      <c r="B11" s="8">
        <f>EDATE('RRSO Kalkulator'!B10,7)</f>
        <v>0</v>
      </c>
      <c r="C11" s="4">
        <f>IF(7&lt;='RRSO Kalkulator'!B5+0,-'RRSO Kalkulator'!E7,0)</f>
        <v>0</v>
      </c>
    </row>
    <row r="12" spans="1:3">
      <c r="A12">
        <v>8</v>
      </c>
      <c r="B12" s="8">
        <f>EDATE('RRSO Kalkulator'!B10,8)</f>
        <v>0</v>
      </c>
      <c r="C12" s="4">
        <f>IF(8&lt;='RRSO Kalkulator'!B5+0,-'RRSO Kalkulator'!E7,0)</f>
        <v>0</v>
      </c>
    </row>
    <row r="13" spans="1:3">
      <c r="A13">
        <v>9</v>
      </c>
      <c r="B13" s="8">
        <f>EDATE('RRSO Kalkulator'!B10,9)</f>
        <v>0</v>
      </c>
      <c r="C13" s="4">
        <f>IF(9&lt;='RRSO Kalkulator'!B5+0,-'RRSO Kalkulator'!E7,0)</f>
        <v>0</v>
      </c>
    </row>
    <row r="14" spans="1:3">
      <c r="A14">
        <v>10</v>
      </c>
      <c r="B14" s="8">
        <f>EDATE('RRSO Kalkulator'!B10,10)</f>
        <v>0</v>
      </c>
      <c r="C14" s="4">
        <f>IF(10&lt;='RRSO Kalkulator'!B5+0,-'RRSO Kalkulator'!E7,0)</f>
        <v>0</v>
      </c>
    </row>
    <row r="15" spans="1:3">
      <c r="A15">
        <v>11</v>
      </c>
      <c r="B15" s="8">
        <f>EDATE('RRSO Kalkulator'!B10,11)</f>
        <v>0</v>
      </c>
      <c r="C15" s="4">
        <f>IF(11&lt;='RRSO Kalkulator'!B5+0,-'RRSO Kalkulator'!E7,0)</f>
        <v>0</v>
      </c>
    </row>
    <row r="16" spans="1:3">
      <c r="A16">
        <v>12</v>
      </c>
      <c r="B16" s="8">
        <f>EDATE('RRSO Kalkulator'!B10,12)</f>
        <v>0</v>
      </c>
      <c r="C16" s="4">
        <f>IF(12&lt;='RRSO Kalkulator'!B5+0,-'RRSO Kalkulator'!E7,0)</f>
        <v>0</v>
      </c>
    </row>
    <row r="17" spans="1:3">
      <c r="A17">
        <v>13</v>
      </c>
      <c r="B17" s="8">
        <f>EDATE('RRSO Kalkulator'!B10,13)</f>
        <v>0</v>
      </c>
      <c r="C17" s="4">
        <f>IF(13&lt;='RRSO Kalkulator'!B5+0,-'RRSO Kalkulator'!E7,0)</f>
        <v>0</v>
      </c>
    </row>
    <row r="18" spans="1:3">
      <c r="A18">
        <v>14</v>
      </c>
      <c r="B18" s="8">
        <f>EDATE('RRSO Kalkulator'!B10,14)</f>
        <v>0</v>
      </c>
      <c r="C18" s="4">
        <f>IF(14&lt;='RRSO Kalkulator'!B5+0,-'RRSO Kalkulator'!E7,0)</f>
        <v>0</v>
      </c>
    </row>
    <row r="19" spans="1:3">
      <c r="A19">
        <v>15</v>
      </c>
      <c r="B19" s="8">
        <f>EDATE('RRSO Kalkulator'!B10,15)</f>
        <v>0</v>
      </c>
      <c r="C19" s="4">
        <f>IF(15&lt;='RRSO Kalkulator'!B5+0,-'RRSO Kalkulator'!E7,0)</f>
        <v>0</v>
      </c>
    </row>
    <row r="20" spans="1:3">
      <c r="A20">
        <v>16</v>
      </c>
      <c r="B20" s="8">
        <f>EDATE('RRSO Kalkulator'!B10,16)</f>
        <v>0</v>
      </c>
      <c r="C20" s="4">
        <f>IF(16&lt;='RRSO Kalkulator'!B5+0,-'RRSO Kalkulator'!E7,0)</f>
        <v>0</v>
      </c>
    </row>
    <row r="21" spans="1:3">
      <c r="A21">
        <v>17</v>
      </c>
      <c r="B21" s="8">
        <f>EDATE('RRSO Kalkulator'!B10,17)</f>
        <v>0</v>
      </c>
      <c r="C21" s="4">
        <f>IF(17&lt;='RRSO Kalkulator'!B5+0,-'RRSO Kalkulator'!E7,0)</f>
        <v>0</v>
      </c>
    </row>
    <row r="22" spans="1:3">
      <c r="A22">
        <v>18</v>
      </c>
      <c r="B22" s="8">
        <f>EDATE('RRSO Kalkulator'!B10,18)</f>
        <v>0</v>
      </c>
      <c r="C22" s="4">
        <f>IF(18&lt;='RRSO Kalkulator'!B5+0,-'RRSO Kalkulator'!E7,0)</f>
        <v>0</v>
      </c>
    </row>
    <row r="23" spans="1:3">
      <c r="A23">
        <v>19</v>
      </c>
      <c r="B23" s="8">
        <f>EDATE('RRSO Kalkulator'!B10,19)</f>
        <v>0</v>
      </c>
      <c r="C23" s="4">
        <f>IF(19&lt;='RRSO Kalkulator'!B5+0,-'RRSO Kalkulator'!E7,0)</f>
        <v>0</v>
      </c>
    </row>
    <row r="24" spans="1:3">
      <c r="A24">
        <v>20</v>
      </c>
      <c r="B24" s="8">
        <f>EDATE('RRSO Kalkulator'!B10,20)</f>
        <v>0</v>
      </c>
      <c r="C24" s="4">
        <f>IF(20&lt;='RRSO Kalkulator'!B5+0,-'RRSO Kalkulator'!E7,0)</f>
        <v>0</v>
      </c>
    </row>
    <row r="25" spans="1:3">
      <c r="A25">
        <v>21</v>
      </c>
      <c r="B25" s="8">
        <f>EDATE('RRSO Kalkulator'!B10,21)</f>
        <v>0</v>
      </c>
      <c r="C25" s="4">
        <f>IF(21&lt;='RRSO Kalkulator'!B5+0,-'RRSO Kalkulator'!E7,0)</f>
        <v>0</v>
      </c>
    </row>
    <row r="26" spans="1:3">
      <c r="A26">
        <v>22</v>
      </c>
      <c r="B26" s="8">
        <f>EDATE('RRSO Kalkulator'!B10,22)</f>
        <v>0</v>
      </c>
      <c r="C26" s="4">
        <f>IF(22&lt;='RRSO Kalkulator'!B5+0,-'RRSO Kalkulator'!E7,0)</f>
        <v>0</v>
      </c>
    </row>
    <row r="27" spans="1:3">
      <c r="A27">
        <v>23</v>
      </c>
      <c r="B27" s="8">
        <f>EDATE('RRSO Kalkulator'!B10,23)</f>
        <v>0</v>
      </c>
      <c r="C27" s="4">
        <f>IF(23&lt;='RRSO Kalkulator'!B5+0,-'RRSO Kalkulator'!E7,0)</f>
        <v>0</v>
      </c>
    </row>
    <row r="28" spans="1:3">
      <c r="A28">
        <v>24</v>
      </c>
      <c r="B28" s="8">
        <f>EDATE('RRSO Kalkulator'!B10,24)</f>
        <v>0</v>
      </c>
      <c r="C28" s="4">
        <f>IF(24&lt;='RRSO Kalkulator'!B5+0,-'RRSO Kalkulator'!E7,0)</f>
        <v>0</v>
      </c>
    </row>
    <row r="29" spans="1:3">
      <c r="A29">
        <v>25</v>
      </c>
      <c r="B29" s="8">
        <f>EDATE('RRSO Kalkulator'!B10,25)</f>
        <v>0</v>
      </c>
      <c r="C29" s="4">
        <f>IF(25&lt;='RRSO Kalkulator'!B5+0,-'RRSO Kalkulator'!E7,0)</f>
        <v>0</v>
      </c>
    </row>
    <row r="30" spans="1:3">
      <c r="A30">
        <v>26</v>
      </c>
      <c r="B30" s="8">
        <f>EDATE('RRSO Kalkulator'!B10,26)</f>
        <v>0</v>
      </c>
      <c r="C30" s="4">
        <f>IF(26&lt;='RRSO Kalkulator'!B5+0,-'RRSO Kalkulator'!E7,0)</f>
        <v>0</v>
      </c>
    </row>
    <row r="31" spans="1:3">
      <c r="A31">
        <v>27</v>
      </c>
      <c r="B31" s="8">
        <f>EDATE('RRSO Kalkulator'!B10,27)</f>
        <v>0</v>
      </c>
      <c r="C31" s="4">
        <f>IF(27&lt;='RRSO Kalkulator'!B5+0,-'RRSO Kalkulator'!E7,0)</f>
        <v>0</v>
      </c>
    </row>
    <row r="32" spans="1:3">
      <c r="A32">
        <v>28</v>
      </c>
      <c r="B32" s="8">
        <f>EDATE('RRSO Kalkulator'!B10,28)</f>
        <v>0</v>
      </c>
      <c r="C32" s="4">
        <f>IF(28&lt;='RRSO Kalkulator'!B5+0,-'RRSO Kalkulator'!E7,0)</f>
        <v>0</v>
      </c>
    </row>
    <row r="33" spans="1:3">
      <c r="A33">
        <v>29</v>
      </c>
      <c r="B33" s="8">
        <f>EDATE('RRSO Kalkulator'!B10,29)</f>
        <v>0</v>
      </c>
      <c r="C33" s="4">
        <f>IF(29&lt;='RRSO Kalkulator'!B5+0,-'RRSO Kalkulator'!E7,0)</f>
        <v>0</v>
      </c>
    </row>
    <row r="34" spans="1:3">
      <c r="A34">
        <v>30</v>
      </c>
      <c r="B34" s="8">
        <f>EDATE('RRSO Kalkulator'!B10,30)</f>
        <v>0</v>
      </c>
      <c r="C34" s="4">
        <f>IF(30&lt;='RRSO Kalkulator'!B5+0,-'RRSO Kalkulator'!E7,0)</f>
        <v>0</v>
      </c>
    </row>
    <row r="35" spans="1:3">
      <c r="A35">
        <v>31</v>
      </c>
      <c r="B35" s="8">
        <f>EDATE('RRSO Kalkulator'!B10,31)</f>
        <v>0</v>
      </c>
      <c r="C35" s="4">
        <f>IF(31&lt;='RRSO Kalkulator'!B5+0,-'RRSO Kalkulator'!E7,0)</f>
        <v>0</v>
      </c>
    </row>
    <row r="36" spans="1:3">
      <c r="A36">
        <v>32</v>
      </c>
      <c r="B36" s="8">
        <f>EDATE('RRSO Kalkulator'!B10,32)</f>
        <v>0</v>
      </c>
      <c r="C36" s="4">
        <f>IF(32&lt;='RRSO Kalkulator'!B5+0,-'RRSO Kalkulator'!E7,0)</f>
        <v>0</v>
      </c>
    </row>
    <row r="37" spans="1:3">
      <c r="A37">
        <v>33</v>
      </c>
      <c r="B37" s="8">
        <f>EDATE('RRSO Kalkulator'!B10,33)</f>
        <v>0</v>
      </c>
      <c r="C37" s="4">
        <f>IF(33&lt;='RRSO Kalkulator'!B5+0,-'RRSO Kalkulator'!E7,0)</f>
        <v>0</v>
      </c>
    </row>
    <row r="38" spans="1:3">
      <c r="A38">
        <v>34</v>
      </c>
      <c r="B38" s="8">
        <f>EDATE('RRSO Kalkulator'!B10,34)</f>
        <v>0</v>
      </c>
      <c r="C38" s="4">
        <f>IF(34&lt;='RRSO Kalkulator'!B5+0,-'RRSO Kalkulator'!E7,0)</f>
        <v>0</v>
      </c>
    </row>
    <row r="39" spans="1:3">
      <c r="A39">
        <v>35</v>
      </c>
      <c r="B39" s="8">
        <f>EDATE('RRSO Kalkulator'!B10,35)</f>
        <v>0</v>
      </c>
      <c r="C39" s="4">
        <f>IF(35&lt;='RRSO Kalkulator'!B5+0,-'RRSO Kalkulator'!E7,0)</f>
        <v>0</v>
      </c>
    </row>
    <row r="40" spans="1:3">
      <c r="A40">
        <v>36</v>
      </c>
      <c r="B40" s="8">
        <f>EDATE('RRSO Kalkulator'!B10,36)</f>
        <v>0</v>
      </c>
      <c r="C40" s="4">
        <f>IF(36&lt;='RRSO Kalkulator'!B5+0,-'RRSO Kalkulator'!E7,0)</f>
        <v>0</v>
      </c>
    </row>
    <row r="41" spans="1:3">
      <c r="A41">
        <v>37</v>
      </c>
      <c r="B41" s="8">
        <f>EDATE('RRSO Kalkulator'!B10,37)</f>
        <v>0</v>
      </c>
      <c r="C41" s="4">
        <f>IF(37&lt;='RRSO Kalkulator'!B5+0,-'RRSO Kalkulator'!E7,0)</f>
        <v>0</v>
      </c>
    </row>
    <row r="42" spans="1:3">
      <c r="A42">
        <v>38</v>
      </c>
      <c r="B42" s="8">
        <f>EDATE('RRSO Kalkulator'!B10,38)</f>
        <v>0</v>
      </c>
      <c r="C42" s="4">
        <f>IF(38&lt;='RRSO Kalkulator'!B5+0,-'RRSO Kalkulator'!E7,0)</f>
        <v>0</v>
      </c>
    </row>
    <row r="43" spans="1:3">
      <c r="A43">
        <v>39</v>
      </c>
      <c r="B43" s="8">
        <f>EDATE('RRSO Kalkulator'!B10,39)</f>
        <v>0</v>
      </c>
      <c r="C43" s="4">
        <f>IF(39&lt;='RRSO Kalkulator'!B5+0,-'RRSO Kalkulator'!E7,0)</f>
        <v>0</v>
      </c>
    </row>
    <row r="44" spans="1:3">
      <c r="A44">
        <v>40</v>
      </c>
      <c r="B44" s="8">
        <f>EDATE('RRSO Kalkulator'!B10,40)</f>
        <v>0</v>
      </c>
      <c r="C44" s="4">
        <f>IF(40&lt;='RRSO Kalkulator'!B5+0,-'RRSO Kalkulator'!E7,0)</f>
        <v>0</v>
      </c>
    </row>
    <row r="45" spans="1:3">
      <c r="A45">
        <v>41</v>
      </c>
      <c r="B45" s="8">
        <f>EDATE('RRSO Kalkulator'!B10,41)</f>
        <v>0</v>
      </c>
      <c r="C45" s="4">
        <f>IF(41&lt;='RRSO Kalkulator'!B5+0,-'RRSO Kalkulator'!E7,0)</f>
        <v>0</v>
      </c>
    </row>
    <row r="46" spans="1:3">
      <c r="A46">
        <v>42</v>
      </c>
      <c r="B46" s="8">
        <f>EDATE('RRSO Kalkulator'!B10,42)</f>
        <v>0</v>
      </c>
      <c r="C46" s="4">
        <f>IF(42&lt;='RRSO Kalkulator'!B5+0,-'RRSO Kalkulator'!E7,0)</f>
        <v>0</v>
      </c>
    </row>
    <row r="47" spans="1:3">
      <c r="A47">
        <v>43</v>
      </c>
      <c r="B47" s="8">
        <f>EDATE('RRSO Kalkulator'!B10,43)</f>
        <v>0</v>
      </c>
      <c r="C47" s="4">
        <f>IF(43&lt;='RRSO Kalkulator'!B5+0,-'RRSO Kalkulator'!E7,0)</f>
        <v>0</v>
      </c>
    </row>
    <row r="48" spans="1:3">
      <c r="A48">
        <v>44</v>
      </c>
      <c r="B48" s="8">
        <f>EDATE('RRSO Kalkulator'!B10,44)</f>
        <v>0</v>
      </c>
      <c r="C48" s="4">
        <f>IF(44&lt;='RRSO Kalkulator'!B5+0,-'RRSO Kalkulator'!E7,0)</f>
        <v>0</v>
      </c>
    </row>
    <row r="49" spans="1:3">
      <c r="A49">
        <v>45</v>
      </c>
      <c r="B49" s="8">
        <f>EDATE('RRSO Kalkulator'!B10,45)</f>
        <v>0</v>
      </c>
      <c r="C49" s="4">
        <f>IF(45&lt;='RRSO Kalkulator'!B5+0,-'RRSO Kalkulator'!E7,0)</f>
        <v>0</v>
      </c>
    </row>
    <row r="50" spans="1:3">
      <c r="A50">
        <v>46</v>
      </c>
      <c r="B50" s="8">
        <f>EDATE('RRSO Kalkulator'!B10,46)</f>
        <v>0</v>
      </c>
      <c r="C50" s="4">
        <f>IF(46&lt;='RRSO Kalkulator'!B5+0,-'RRSO Kalkulator'!E7,0)</f>
        <v>0</v>
      </c>
    </row>
    <row r="51" spans="1:3">
      <c r="A51">
        <v>47</v>
      </c>
      <c r="B51" s="8">
        <f>EDATE('RRSO Kalkulator'!B10,47)</f>
        <v>0</v>
      </c>
      <c r="C51" s="4">
        <f>IF(47&lt;='RRSO Kalkulator'!B5+0,-'RRSO Kalkulator'!E7,0)</f>
        <v>0</v>
      </c>
    </row>
    <row r="52" spans="1:3">
      <c r="A52">
        <v>48</v>
      </c>
      <c r="B52" s="8">
        <f>EDATE('RRSO Kalkulator'!B10,48)</f>
        <v>0</v>
      </c>
      <c r="C52" s="4">
        <f>IF(48&lt;='RRSO Kalkulator'!B5+0,-'RRSO Kalkulator'!E7,0)</f>
        <v>0</v>
      </c>
    </row>
    <row r="53" spans="1:3">
      <c r="A53">
        <v>49</v>
      </c>
      <c r="B53" s="8">
        <f>EDATE('RRSO Kalkulator'!B10,49)</f>
        <v>0</v>
      </c>
      <c r="C53" s="4">
        <f>IF(49&lt;='RRSO Kalkulator'!B5+0,-'RRSO Kalkulator'!E7,0)</f>
        <v>0</v>
      </c>
    </row>
    <row r="54" spans="1:3">
      <c r="A54">
        <v>50</v>
      </c>
      <c r="B54" s="8">
        <f>EDATE('RRSO Kalkulator'!B10,50)</f>
        <v>0</v>
      </c>
      <c r="C54" s="4">
        <f>IF(50&lt;='RRSO Kalkulator'!B5+0,-'RRSO Kalkulator'!E7,0)</f>
        <v>0</v>
      </c>
    </row>
    <row r="55" spans="1:3">
      <c r="A55">
        <v>51</v>
      </c>
      <c r="B55" s="8">
        <f>EDATE('RRSO Kalkulator'!B10,51)</f>
        <v>0</v>
      </c>
      <c r="C55" s="4">
        <f>IF(51&lt;='RRSO Kalkulator'!B5+0,-'RRSO Kalkulator'!E7,0)</f>
        <v>0</v>
      </c>
    </row>
    <row r="56" spans="1:3">
      <c r="A56">
        <v>52</v>
      </c>
      <c r="B56" s="8">
        <f>EDATE('RRSO Kalkulator'!B10,52)</f>
        <v>0</v>
      </c>
      <c r="C56" s="4">
        <f>IF(52&lt;='RRSO Kalkulator'!B5+0,-'RRSO Kalkulator'!E7,0)</f>
        <v>0</v>
      </c>
    </row>
    <row r="57" spans="1:3">
      <c r="A57">
        <v>53</v>
      </c>
      <c r="B57" s="8">
        <f>EDATE('RRSO Kalkulator'!B10,53)</f>
        <v>0</v>
      </c>
      <c r="C57" s="4">
        <f>IF(53&lt;='RRSO Kalkulator'!B5+0,-'RRSO Kalkulator'!E7,0)</f>
        <v>0</v>
      </c>
    </row>
    <row r="58" spans="1:3">
      <c r="A58">
        <v>54</v>
      </c>
      <c r="B58" s="8">
        <f>EDATE('RRSO Kalkulator'!B10,54)</f>
        <v>0</v>
      </c>
      <c r="C58" s="4">
        <f>IF(54&lt;='RRSO Kalkulator'!B5+0,-'RRSO Kalkulator'!E7,0)</f>
        <v>0</v>
      </c>
    </row>
    <row r="59" spans="1:3">
      <c r="A59">
        <v>55</v>
      </c>
      <c r="B59" s="8">
        <f>EDATE('RRSO Kalkulator'!B10,55)</f>
        <v>0</v>
      </c>
      <c r="C59" s="4">
        <f>IF(55&lt;='RRSO Kalkulator'!B5+0,-'RRSO Kalkulator'!E7,0)</f>
        <v>0</v>
      </c>
    </row>
    <row r="60" spans="1:3">
      <c r="A60">
        <v>56</v>
      </c>
      <c r="B60" s="8">
        <f>EDATE('RRSO Kalkulator'!B10,56)</f>
        <v>0</v>
      </c>
      <c r="C60" s="4">
        <f>IF(56&lt;='RRSO Kalkulator'!B5+0,-'RRSO Kalkulator'!E7,0)</f>
        <v>0</v>
      </c>
    </row>
    <row r="61" spans="1:3">
      <c r="A61">
        <v>57</v>
      </c>
      <c r="B61" s="8">
        <f>EDATE('RRSO Kalkulator'!B10,57)</f>
        <v>0</v>
      </c>
      <c r="C61" s="4">
        <f>IF(57&lt;='RRSO Kalkulator'!B5+0,-'RRSO Kalkulator'!E7,0)</f>
        <v>0</v>
      </c>
    </row>
    <row r="62" spans="1:3">
      <c r="A62">
        <v>58</v>
      </c>
      <c r="B62" s="8">
        <f>EDATE('RRSO Kalkulator'!B10,58)</f>
        <v>0</v>
      </c>
      <c r="C62" s="4">
        <f>IF(58&lt;='RRSO Kalkulator'!B5+0,-'RRSO Kalkulator'!E7,0)</f>
        <v>0</v>
      </c>
    </row>
    <row r="63" spans="1:3">
      <c r="A63">
        <v>59</v>
      </c>
      <c r="B63" s="8">
        <f>EDATE('RRSO Kalkulator'!B10,59)</f>
        <v>0</v>
      </c>
      <c r="C63" s="4">
        <f>IF(59&lt;='RRSO Kalkulator'!B5+0,-'RRSO Kalkulator'!E7,0)</f>
        <v>0</v>
      </c>
    </row>
    <row r="64" spans="1:3">
      <c r="A64">
        <v>60</v>
      </c>
      <c r="B64" s="8">
        <f>EDATE('RRSO Kalkulator'!B10,60)</f>
        <v>0</v>
      </c>
      <c r="C64" s="4">
        <f>IF(60&lt;='RRSO Kalkulator'!B5+0,-'RRSO Kalkulator'!E7,0)</f>
        <v>0</v>
      </c>
    </row>
    <row r="65" spans="1:3">
      <c r="A65">
        <v>61</v>
      </c>
      <c r="B65" s="8">
        <f>EDATE('RRSO Kalkulator'!B10,61)</f>
        <v>0</v>
      </c>
      <c r="C65" s="4">
        <f>IF(61&lt;='RRSO Kalkulator'!B5+0,-'RRSO Kalkulator'!E7,0)</f>
        <v>0</v>
      </c>
    </row>
    <row r="66" spans="1:3">
      <c r="A66">
        <v>62</v>
      </c>
      <c r="B66" s="8">
        <f>EDATE('RRSO Kalkulator'!B10,62)</f>
        <v>0</v>
      </c>
      <c r="C66" s="4">
        <f>IF(62&lt;='RRSO Kalkulator'!B5+0,-'RRSO Kalkulator'!E7,0)</f>
        <v>0</v>
      </c>
    </row>
    <row r="67" spans="1:3">
      <c r="A67">
        <v>63</v>
      </c>
      <c r="B67" s="8">
        <f>EDATE('RRSO Kalkulator'!B10,63)</f>
        <v>0</v>
      </c>
      <c r="C67" s="4">
        <f>IF(63&lt;='RRSO Kalkulator'!B5+0,-'RRSO Kalkulator'!E7,0)</f>
        <v>0</v>
      </c>
    </row>
    <row r="68" spans="1:3">
      <c r="A68">
        <v>64</v>
      </c>
      <c r="B68" s="8">
        <f>EDATE('RRSO Kalkulator'!B10,64)</f>
        <v>0</v>
      </c>
      <c r="C68" s="4">
        <f>IF(64&lt;='RRSO Kalkulator'!B5+0,-'RRSO Kalkulator'!E7,0)</f>
        <v>0</v>
      </c>
    </row>
    <row r="69" spans="1:3">
      <c r="A69">
        <v>65</v>
      </c>
      <c r="B69" s="8">
        <f>EDATE('RRSO Kalkulator'!B10,65)</f>
        <v>0</v>
      </c>
      <c r="C69" s="4">
        <f>IF(65&lt;='RRSO Kalkulator'!B5+0,-'RRSO Kalkulator'!E7,0)</f>
        <v>0</v>
      </c>
    </row>
    <row r="70" spans="1:3">
      <c r="A70">
        <v>66</v>
      </c>
      <c r="B70" s="8">
        <f>EDATE('RRSO Kalkulator'!B10,66)</f>
        <v>0</v>
      </c>
      <c r="C70" s="4">
        <f>IF(66&lt;='RRSO Kalkulator'!B5+0,-'RRSO Kalkulator'!E7,0)</f>
        <v>0</v>
      </c>
    </row>
    <row r="71" spans="1:3">
      <c r="A71">
        <v>67</v>
      </c>
      <c r="B71" s="8">
        <f>EDATE('RRSO Kalkulator'!B10,67)</f>
        <v>0</v>
      </c>
      <c r="C71" s="4">
        <f>IF(67&lt;='RRSO Kalkulator'!B5+0,-'RRSO Kalkulator'!E7,0)</f>
        <v>0</v>
      </c>
    </row>
    <row r="72" spans="1:3">
      <c r="A72">
        <v>68</v>
      </c>
      <c r="B72" s="8">
        <f>EDATE('RRSO Kalkulator'!B10,68)</f>
        <v>0</v>
      </c>
      <c r="C72" s="4">
        <f>IF(68&lt;='RRSO Kalkulator'!B5+0,-'RRSO Kalkulator'!E7,0)</f>
        <v>0</v>
      </c>
    </row>
    <row r="73" spans="1:3">
      <c r="A73">
        <v>69</v>
      </c>
      <c r="B73" s="8">
        <f>EDATE('RRSO Kalkulator'!B10,69)</f>
        <v>0</v>
      </c>
      <c r="C73" s="4">
        <f>IF(69&lt;='RRSO Kalkulator'!B5+0,-'RRSO Kalkulator'!E7,0)</f>
        <v>0</v>
      </c>
    </row>
    <row r="74" spans="1:3">
      <c r="A74">
        <v>70</v>
      </c>
      <c r="B74" s="8">
        <f>EDATE('RRSO Kalkulator'!B10,70)</f>
        <v>0</v>
      </c>
      <c r="C74" s="4">
        <f>IF(70&lt;='RRSO Kalkulator'!B5+0,-'RRSO Kalkulator'!E7,0)</f>
        <v>0</v>
      </c>
    </row>
    <row r="75" spans="1:3">
      <c r="A75">
        <v>71</v>
      </c>
      <c r="B75" s="8">
        <f>EDATE('RRSO Kalkulator'!B10,71)</f>
        <v>0</v>
      </c>
      <c r="C75" s="4">
        <f>IF(71&lt;='RRSO Kalkulator'!B5+0,-'RRSO Kalkulator'!E7,0)</f>
        <v>0</v>
      </c>
    </row>
    <row r="76" spans="1:3">
      <c r="A76">
        <v>72</v>
      </c>
      <c r="B76" s="8">
        <f>EDATE('RRSO Kalkulator'!B10,72)</f>
        <v>0</v>
      </c>
      <c r="C76" s="4">
        <f>IF(72&lt;='RRSO Kalkulator'!B5+0,-'RRSO Kalkulator'!E7,0)</f>
        <v>0</v>
      </c>
    </row>
    <row r="77" spans="1:3">
      <c r="A77">
        <v>73</v>
      </c>
      <c r="B77" s="8">
        <f>EDATE('RRSO Kalkulator'!B10,73)</f>
        <v>0</v>
      </c>
      <c r="C77" s="4">
        <f>IF(73&lt;='RRSO Kalkulator'!B5+0,-'RRSO Kalkulator'!E7,0)</f>
        <v>0</v>
      </c>
    </row>
    <row r="78" spans="1:3">
      <c r="A78">
        <v>74</v>
      </c>
      <c r="B78" s="8">
        <f>EDATE('RRSO Kalkulator'!B10,74)</f>
        <v>0</v>
      </c>
      <c r="C78" s="4">
        <f>IF(74&lt;='RRSO Kalkulator'!B5+0,-'RRSO Kalkulator'!E7,0)</f>
        <v>0</v>
      </c>
    </row>
    <row r="79" spans="1:3">
      <c r="A79">
        <v>75</v>
      </c>
      <c r="B79" s="8">
        <f>EDATE('RRSO Kalkulator'!B10,75)</f>
        <v>0</v>
      </c>
      <c r="C79" s="4">
        <f>IF(75&lt;='RRSO Kalkulator'!B5+0,-'RRSO Kalkulator'!E7,0)</f>
        <v>0</v>
      </c>
    </row>
    <row r="80" spans="1:3">
      <c r="A80">
        <v>76</v>
      </c>
      <c r="B80" s="8">
        <f>EDATE('RRSO Kalkulator'!B10,76)</f>
        <v>0</v>
      </c>
      <c r="C80" s="4">
        <f>IF(76&lt;='RRSO Kalkulator'!B5+0,-'RRSO Kalkulator'!E7,0)</f>
        <v>0</v>
      </c>
    </row>
    <row r="81" spans="1:3">
      <c r="A81">
        <v>77</v>
      </c>
      <c r="B81" s="8">
        <f>EDATE('RRSO Kalkulator'!B10,77)</f>
        <v>0</v>
      </c>
      <c r="C81" s="4">
        <f>IF(77&lt;='RRSO Kalkulator'!B5+0,-'RRSO Kalkulator'!E7,0)</f>
        <v>0</v>
      </c>
    </row>
    <row r="82" spans="1:3">
      <c r="A82">
        <v>78</v>
      </c>
      <c r="B82" s="8">
        <f>EDATE('RRSO Kalkulator'!B10,78)</f>
        <v>0</v>
      </c>
      <c r="C82" s="4">
        <f>IF(78&lt;='RRSO Kalkulator'!B5+0,-'RRSO Kalkulator'!E7,0)</f>
        <v>0</v>
      </c>
    </row>
    <row r="83" spans="1:3">
      <c r="A83">
        <v>79</v>
      </c>
      <c r="B83" s="8">
        <f>EDATE('RRSO Kalkulator'!B10,79)</f>
        <v>0</v>
      </c>
      <c r="C83" s="4">
        <f>IF(79&lt;='RRSO Kalkulator'!B5+0,-'RRSO Kalkulator'!E7,0)</f>
        <v>0</v>
      </c>
    </row>
    <row r="84" spans="1:3">
      <c r="A84">
        <v>80</v>
      </c>
      <c r="B84" s="8">
        <f>EDATE('RRSO Kalkulator'!B10,80)</f>
        <v>0</v>
      </c>
      <c r="C84" s="4">
        <f>IF(80&lt;='RRSO Kalkulator'!B5+0,-'RRSO Kalkulator'!E7,0)</f>
        <v>0</v>
      </c>
    </row>
    <row r="85" spans="1:3">
      <c r="A85">
        <v>81</v>
      </c>
      <c r="B85" s="8">
        <f>EDATE('RRSO Kalkulator'!B10,81)</f>
        <v>0</v>
      </c>
      <c r="C85" s="4">
        <f>IF(81&lt;='RRSO Kalkulator'!B5+0,-'RRSO Kalkulator'!E7,0)</f>
        <v>0</v>
      </c>
    </row>
    <row r="86" spans="1:3">
      <c r="A86">
        <v>82</v>
      </c>
      <c r="B86" s="8">
        <f>EDATE('RRSO Kalkulator'!B10,82)</f>
        <v>0</v>
      </c>
      <c r="C86" s="4">
        <f>IF(82&lt;='RRSO Kalkulator'!B5+0,-'RRSO Kalkulator'!E7,0)</f>
        <v>0</v>
      </c>
    </row>
    <row r="87" spans="1:3">
      <c r="A87">
        <v>83</v>
      </c>
      <c r="B87" s="8">
        <f>EDATE('RRSO Kalkulator'!B10,83)</f>
        <v>0</v>
      </c>
      <c r="C87" s="4">
        <f>IF(83&lt;='RRSO Kalkulator'!B5+0,-'RRSO Kalkulator'!E7,0)</f>
        <v>0</v>
      </c>
    </row>
    <row r="88" spans="1:3">
      <c r="A88">
        <v>84</v>
      </c>
      <c r="B88" s="8">
        <f>EDATE('RRSO Kalkulator'!B10,84)</f>
        <v>0</v>
      </c>
      <c r="C88" s="4">
        <f>IF(84&lt;='RRSO Kalkulator'!B5+0,-'RRSO Kalkulator'!E7,0)</f>
        <v>0</v>
      </c>
    </row>
    <row r="89" spans="1:3">
      <c r="A89">
        <v>85</v>
      </c>
      <c r="B89" s="8">
        <f>EDATE('RRSO Kalkulator'!B10,85)</f>
        <v>0</v>
      </c>
      <c r="C89" s="4">
        <f>IF(85&lt;='RRSO Kalkulator'!B5+0,-'RRSO Kalkulator'!E7,0)</f>
        <v>0</v>
      </c>
    </row>
    <row r="90" spans="1:3">
      <c r="A90">
        <v>86</v>
      </c>
      <c r="B90" s="8">
        <f>EDATE('RRSO Kalkulator'!B10,86)</f>
        <v>0</v>
      </c>
      <c r="C90" s="4">
        <f>IF(86&lt;='RRSO Kalkulator'!B5+0,-'RRSO Kalkulator'!E7,0)</f>
        <v>0</v>
      </c>
    </row>
    <row r="91" spans="1:3">
      <c r="A91">
        <v>87</v>
      </c>
      <c r="B91" s="8">
        <f>EDATE('RRSO Kalkulator'!B10,87)</f>
        <v>0</v>
      </c>
      <c r="C91" s="4">
        <f>IF(87&lt;='RRSO Kalkulator'!B5+0,-'RRSO Kalkulator'!E7,0)</f>
        <v>0</v>
      </c>
    </row>
    <row r="92" spans="1:3">
      <c r="A92">
        <v>88</v>
      </c>
      <c r="B92" s="8">
        <f>EDATE('RRSO Kalkulator'!B10,88)</f>
        <v>0</v>
      </c>
      <c r="C92" s="4">
        <f>IF(88&lt;='RRSO Kalkulator'!B5+0,-'RRSO Kalkulator'!E7,0)</f>
        <v>0</v>
      </c>
    </row>
    <row r="93" spans="1:3">
      <c r="A93">
        <v>89</v>
      </c>
      <c r="B93" s="8">
        <f>EDATE('RRSO Kalkulator'!B10,89)</f>
        <v>0</v>
      </c>
      <c r="C93" s="4">
        <f>IF(89&lt;='RRSO Kalkulator'!B5+0,-'RRSO Kalkulator'!E7,0)</f>
        <v>0</v>
      </c>
    </row>
    <row r="94" spans="1:3">
      <c r="A94">
        <v>90</v>
      </c>
      <c r="B94" s="8">
        <f>EDATE('RRSO Kalkulator'!B10,90)</f>
        <v>0</v>
      </c>
      <c r="C94" s="4">
        <f>IF(90&lt;='RRSO Kalkulator'!B5+0,-'RRSO Kalkulator'!E7,0)</f>
        <v>0</v>
      </c>
    </row>
    <row r="95" spans="1:3">
      <c r="A95">
        <v>91</v>
      </c>
      <c r="B95" s="8">
        <f>EDATE('RRSO Kalkulator'!B10,91)</f>
        <v>0</v>
      </c>
      <c r="C95" s="4">
        <f>IF(91&lt;='RRSO Kalkulator'!B5+0,-'RRSO Kalkulator'!E7,0)</f>
        <v>0</v>
      </c>
    </row>
    <row r="96" spans="1:3">
      <c r="A96">
        <v>92</v>
      </c>
      <c r="B96" s="8">
        <f>EDATE('RRSO Kalkulator'!B10,92)</f>
        <v>0</v>
      </c>
      <c r="C96" s="4">
        <f>IF(92&lt;='RRSO Kalkulator'!B5+0,-'RRSO Kalkulator'!E7,0)</f>
        <v>0</v>
      </c>
    </row>
    <row r="97" spans="1:3">
      <c r="A97">
        <v>93</v>
      </c>
      <c r="B97" s="8">
        <f>EDATE('RRSO Kalkulator'!B10,93)</f>
        <v>0</v>
      </c>
      <c r="C97" s="4">
        <f>IF(93&lt;='RRSO Kalkulator'!B5+0,-'RRSO Kalkulator'!E7,0)</f>
        <v>0</v>
      </c>
    </row>
    <row r="98" spans="1:3">
      <c r="A98">
        <v>94</v>
      </c>
      <c r="B98" s="8">
        <f>EDATE('RRSO Kalkulator'!B10,94)</f>
        <v>0</v>
      </c>
      <c r="C98" s="4">
        <f>IF(94&lt;='RRSO Kalkulator'!B5+0,-'RRSO Kalkulator'!E7,0)</f>
        <v>0</v>
      </c>
    </row>
    <row r="99" spans="1:3">
      <c r="A99">
        <v>95</v>
      </c>
      <c r="B99" s="8">
        <f>EDATE('RRSO Kalkulator'!B10,95)</f>
        <v>0</v>
      </c>
      <c r="C99" s="4">
        <f>IF(95&lt;='RRSO Kalkulator'!B5+0,-'RRSO Kalkulator'!E7,0)</f>
        <v>0</v>
      </c>
    </row>
    <row r="100" spans="1:3">
      <c r="A100">
        <v>96</v>
      </c>
      <c r="B100" s="8">
        <f>EDATE('RRSO Kalkulator'!B10,96)</f>
        <v>0</v>
      </c>
      <c r="C100" s="4">
        <f>IF(96&lt;='RRSO Kalkulator'!B5+0,-'RRSO Kalkulator'!E7,0)</f>
        <v>0</v>
      </c>
    </row>
    <row r="101" spans="1:3">
      <c r="A101">
        <v>97</v>
      </c>
      <c r="B101" s="8">
        <f>EDATE('RRSO Kalkulator'!B10,97)</f>
        <v>0</v>
      </c>
      <c r="C101" s="4">
        <f>IF(97&lt;='RRSO Kalkulator'!B5+0,-'RRSO Kalkulator'!E7,0)</f>
        <v>0</v>
      </c>
    </row>
    <row r="102" spans="1:3">
      <c r="A102">
        <v>98</v>
      </c>
      <c r="B102" s="8">
        <f>EDATE('RRSO Kalkulator'!B10,98)</f>
        <v>0</v>
      </c>
      <c r="C102" s="4">
        <f>IF(98&lt;='RRSO Kalkulator'!B5+0,-'RRSO Kalkulator'!E7,0)</f>
        <v>0</v>
      </c>
    </row>
    <row r="103" spans="1:3">
      <c r="A103">
        <v>99</v>
      </c>
      <c r="B103" s="8">
        <f>EDATE('RRSO Kalkulator'!B10,99)</f>
        <v>0</v>
      </c>
      <c r="C103" s="4">
        <f>IF(99&lt;='RRSO Kalkulator'!B5+0,-'RRSO Kalkulator'!E7,0)</f>
        <v>0</v>
      </c>
    </row>
    <row r="104" spans="1:3">
      <c r="A104">
        <v>100</v>
      </c>
      <c r="B104" s="8">
        <f>EDATE('RRSO Kalkulator'!B10,100)</f>
        <v>0</v>
      </c>
      <c r="C104" s="4">
        <f>IF(100&lt;='RRSO Kalkulator'!B5+0,-'RRSO Kalkulator'!E7,0)</f>
        <v>0</v>
      </c>
    </row>
    <row r="105" spans="1:3">
      <c r="A105">
        <v>101</v>
      </c>
      <c r="B105" s="8">
        <f>EDATE('RRSO Kalkulator'!B10,101)</f>
        <v>0</v>
      </c>
      <c r="C105" s="4">
        <f>IF(101&lt;='RRSO Kalkulator'!B5+0,-'RRSO Kalkulator'!E7,0)</f>
        <v>0</v>
      </c>
    </row>
    <row r="106" spans="1:3">
      <c r="A106">
        <v>102</v>
      </c>
      <c r="B106" s="8">
        <f>EDATE('RRSO Kalkulator'!B10,102)</f>
        <v>0</v>
      </c>
      <c r="C106" s="4">
        <f>IF(102&lt;='RRSO Kalkulator'!B5+0,-'RRSO Kalkulator'!E7,0)</f>
        <v>0</v>
      </c>
    </row>
    <row r="107" spans="1:3">
      <c r="A107">
        <v>103</v>
      </c>
      <c r="B107" s="8">
        <f>EDATE('RRSO Kalkulator'!B10,103)</f>
        <v>0</v>
      </c>
      <c r="C107" s="4">
        <f>IF(103&lt;='RRSO Kalkulator'!B5+0,-'RRSO Kalkulator'!E7,0)</f>
        <v>0</v>
      </c>
    </row>
    <row r="108" spans="1:3">
      <c r="A108">
        <v>104</v>
      </c>
      <c r="B108" s="8">
        <f>EDATE('RRSO Kalkulator'!B10,104)</f>
        <v>0</v>
      </c>
      <c r="C108" s="4">
        <f>IF(104&lt;='RRSO Kalkulator'!B5+0,-'RRSO Kalkulator'!E7,0)</f>
        <v>0</v>
      </c>
    </row>
    <row r="109" spans="1:3">
      <c r="A109">
        <v>105</v>
      </c>
      <c r="B109" s="8">
        <f>EDATE('RRSO Kalkulator'!B10,105)</f>
        <v>0</v>
      </c>
      <c r="C109" s="4">
        <f>IF(105&lt;='RRSO Kalkulator'!B5+0,-'RRSO Kalkulator'!E7,0)</f>
        <v>0</v>
      </c>
    </row>
    <row r="110" spans="1:3">
      <c r="A110">
        <v>106</v>
      </c>
      <c r="B110" s="8">
        <f>EDATE('RRSO Kalkulator'!B10,106)</f>
        <v>0</v>
      </c>
      <c r="C110" s="4">
        <f>IF(106&lt;='RRSO Kalkulator'!B5+0,-'RRSO Kalkulator'!E7,0)</f>
        <v>0</v>
      </c>
    </row>
    <row r="111" spans="1:3">
      <c r="A111">
        <v>107</v>
      </c>
      <c r="B111" s="8">
        <f>EDATE('RRSO Kalkulator'!B10,107)</f>
        <v>0</v>
      </c>
      <c r="C111" s="4">
        <f>IF(107&lt;='RRSO Kalkulator'!B5+0,-'RRSO Kalkulator'!E7,0)</f>
        <v>0</v>
      </c>
    </row>
    <row r="112" spans="1:3">
      <c r="A112">
        <v>108</v>
      </c>
      <c r="B112" s="8">
        <f>EDATE('RRSO Kalkulator'!B10,108)</f>
        <v>0</v>
      </c>
      <c r="C112" s="4">
        <f>IF(108&lt;='RRSO Kalkulator'!B5+0,-'RRSO Kalkulator'!E7,0)</f>
        <v>0</v>
      </c>
    </row>
    <row r="113" spans="1:3">
      <c r="A113">
        <v>109</v>
      </c>
      <c r="B113" s="8">
        <f>EDATE('RRSO Kalkulator'!B10,109)</f>
        <v>0</v>
      </c>
      <c r="C113" s="4">
        <f>IF(109&lt;='RRSO Kalkulator'!B5+0,-'RRSO Kalkulator'!E7,0)</f>
        <v>0</v>
      </c>
    </row>
    <row r="114" spans="1:3">
      <c r="A114">
        <v>110</v>
      </c>
      <c r="B114" s="8">
        <f>EDATE('RRSO Kalkulator'!B10,110)</f>
        <v>0</v>
      </c>
      <c r="C114" s="4">
        <f>IF(110&lt;='RRSO Kalkulator'!B5+0,-'RRSO Kalkulator'!E7,0)</f>
        <v>0</v>
      </c>
    </row>
    <row r="115" spans="1:3">
      <c r="A115">
        <v>111</v>
      </c>
      <c r="B115" s="8">
        <f>EDATE('RRSO Kalkulator'!B10,111)</f>
        <v>0</v>
      </c>
      <c r="C115" s="4">
        <f>IF(111&lt;='RRSO Kalkulator'!B5+0,-'RRSO Kalkulator'!E7,0)</f>
        <v>0</v>
      </c>
    </row>
    <row r="116" spans="1:3">
      <c r="A116">
        <v>112</v>
      </c>
      <c r="B116" s="8">
        <f>EDATE('RRSO Kalkulator'!B10,112)</f>
        <v>0</v>
      </c>
      <c r="C116" s="4">
        <f>IF(112&lt;='RRSO Kalkulator'!B5+0,-'RRSO Kalkulator'!E7,0)</f>
        <v>0</v>
      </c>
    </row>
    <row r="117" spans="1:3">
      <c r="A117">
        <v>113</v>
      </c>
      <c r="B117" s="8">
        <f>EDATE('RRSO Kalkulator'!B10,113)</f>
        <v>0</v>
      </c>
      <c r="C117" s="4">
        <f>IF(113&lt;='RRSO Kalkulator'!B5+0,-'RRSO Kalkulator'!E7,0)</f>
        <v>0</v>
      </c>
    </row>
    <row r="118" spans="1:3">
      <c r="A118">
        <v>114</v>
      </c>
      <c r="B118" s="8">
        <f>EDATE('RRSO Kalkulator'!B10,114)</f>
        <v>0</v>
      </c>
      <c r="C118" s="4">
        <f>IF(114&lt;='RRSO Kalkulator'!B5+0,-'RRSO Kalkulator'!E7,0)</f>
        <v>0</v>
      </c>
    </row>
    <row r="119" spans="1:3">
      <c r="A119">
        <v>115</v>
      </c>
      <c r="B119" s="8">
        <f>EDATE('RRSO Kalkulator'!B10,115)</f>
        <v>0</v>
      </c>
      <c r="C119" s="4">
        <f>IF(115&lt;='RRSO Kalkulator'!B5+0,-'RRSO Kalkulator'!E7,0)</f>
        <v>0</v>
      </c>
    </row>
    <row r="120" spans="1:3">
      <c r="A120">
        <v>116</v>
      </c>
      <c r="B120" s="8">
        <f>EDATE('RRSO Kalkulator'!B10,116)</f>
        <v>0</v>
      </c>
      <c r="C120" s="4">
        <f>IF(116&lt;='RRSO Kalkulator'!B5+0,-'RRSO Kalkulator'!E7,0)</f>
        <v>0</v>
      </c>
    </row>
    <row r="121" spans="1:3">
      <c r="A121">
        <v>117</v>
      </c>
      <c r="B121" s="8">
        <f>EDATE('RRSO Kalkulator'!B10,117)</f>
        <v>0</v>
      </c>
      <c r="C121" s="4">
        <f>IF(117&lt;='RRSO Kalkulator'!B5+0,-'RRSO Kalkulator'!E7,0)</f>
        <v>0</v>
      </c>
    </row>
    <row r="122" spans="1:3">
      <c r="A122">
        <v>118</v>
      </c>
      <c r="B122" s="8">
        <f>EDATE('RRSO Kalkulator'!B10,118)</f>
        <v>0</v>
      </c>
      <c r="C122" s="4">
        <f>IF(118&lt;='RRSO Kalkulator'!B5+0,-'RRSO Kalkulator'!E7,0)</f>
        <v>0</v>
      </c>
    </row>
    <row r="123" spans="1:3">
      <c r="A123">
        <v>119</v>
      </c>
      <c r="B123" s="8">
        <f>EDATE('RRSO Kalkulator'!B10,119)</f>
        <v>0</v>
      </c>
      <c r="C123" s="4">
        <f>IF(119&lt;='RRSO Kalkulator'!B5+0,-'RRSO Kalkulator'!E7,0)</f>
        <v>0</v>
      </c>
    </row>
    <row r="124" spans="1:3">
      <c r="A124">
        <v>120</v>
      </c>
      <c r="B124" s="8">
        <f>EDATE('RRSO Kalkulator'!B10,120)</f>
        <v>0</v>
      </c>
      <c r="C124" s="4">
        <f>IF(120&lt;='RRSO Kalkulator'!B5+0,-'RRSO Kalkulator'!E7,0)</f>
        <v>0</v>
      </c>
    </row>
    <row r="125" spans="1:3">
      <c r="A125">
        <v>121</v>
      </c>
      <c r="B125" s="8">
        <f>EDATE('RRSO Kalkulator'!B10,121)</f>
        <v>0</v>
      </c>
      <c r="C125" s="4">
        <f>IF(121&lt;='RRSO Kalkulator'!B5+0,-'RRSO Kalkulator'!E7,0)</f>
        <v>0</v>
      </c>
    </row>
    <row r="126" spans="1:3">
      <c r="A126">
        <v>122</v>
      </c>
      <c r="B126" s="8">
        <f>EDATE('RRSO Kalkulator'!B10,122)</f>
        <v>0</v>
      </c>
      <c r="C126" s="4">
        <f>IF(122&lt;='RRSO Kalkulator'!B5+0,-'RRSO Kalkulator'!E7,0)</f>
        <v>0</v>
      </c>
    </row>
    <row r="127" spans="1:3">
      <c r="A127">
        <v>123</v>
      </c>
      <c r="B127" s="8">
        <f>EDATE('RRSO Kalkulator'!B10,123)</f>
        <v>0</v>
      </c>
      <c r="C127" s="4">
        <f>IF(123&lt;='RRSO Kalkulator'!B5+0,-'RRSO Kalkulator'!E7,0)</f>
        <v>0</v>
      </c>
    </row>
    <row r="128" spans="1:3">
      <c r="A128">
        <v>124</v>
      </c>
      <c r="B128" s="8">
        <f>EDATE('RRSO Kalkulator'!B10,124)</f>
        <v>0</v>
      </c>
      <c r="C128" s="4">
        <f>IF(124&lt;='RRSO Kalkulator'!B5+0,-'RRSO Kalkulator'!E7,0)</f>
        <v>0</v>
      </c>
    </row>
    <row r="129" spans="1:3">
      <c r="A129">
        <v>125</v>
      </c>
      <c r="B129" s="8">
        <f>EDATE('RRSO Kalkulator'!B10,125)</f>
        <v>0</v>
      </c>
      <c r="C129" s="4">
        <f>IF(125&lt;='RRSO Kalkulator'!B5+0,-'RRSO Kalkulator'!E7,0)</f>
        <v>0</v>
      </c>
    </row>
    <row r="130" spans="1:3">
      <c r="A130">
        <v>126</v>
      </c>
      <c r="B130" s="8">
        <f>EDATE('RRSO Kalkulator'!B10,126)</f>
        <v>0</v>
      </c>
      <c r="C130" s="4">
        <f>IF(126&lt;='RRSO Kalkulator'!B5+0,-'RRSO Kalkulator'!E7,0)</f>
        <v>0</v>
      </c>
    </row>
    <row r="131" spans="1:3">
      <c r="A131">
        <v>127</v>
      </c>
      <c r="B131" s="8">
        <f>EDATE('RRSO Kalkulator'!B10,127)</f>
        <v>0</v>
      </c>
      <c r="C131" s="4">
        <f>IF(127&lt;='RRSO Kalkulator'!B5+0,-'RRSO Kalkulator'!E7,0)</f>
        <v>0</v>
      </c>
    </row>
    <row r="132" spans="1:3">
      <c r="A132">
        <v>128</v>
      </c>
      <c r="B132" s="8">
        <f>EDATE('RRSO Kalkulator'!B10,128)</f>
        <v>0</v>
      </c>
      <c r="C132" s="4">
        <f>IF(128&lt;='RRSO Kalkulator'!B5+0,-'RRSO Kalkulator'!E7,0)</f>
        <v>0</v>
      </c>
    </row>
    <row r="133" spans="1:3">
      <c r="A133">
        <v>129</v>
      </c>
      <c r="B133" s="8">
        <f>EDATE('RRSO Kalkulator'!B10,129)</f>
        <v>0</v>
      </c>
      <c r="C133" s="4">
        <f>IF(129&lt;='RRSO Kalkulator'!B5+0,-'RRSO Kalkulator'!E7,0)</f>
        <v>0</v>
      </c>
    </row>
    <row r="134" spans="1:3">
      <c r="A134">
        <v>130</v>
      </c>
      <c r="B134" s="8">
        <f>EDATE('RRSO Kalkulator'!B10,130)</f>
        <v>0</v>
      </c>
      <c r="C134" s="4">
        <f>IF(130&lt;='RRSO Kalkulator'!B5+0,-'RRSO Kalkulator'!E7,0)</f>
        <v>0</v>
      </c>
    </row>
    <row r="135" spans="1:3">
      <c r="A135">
        <v>131</v>
      </c>
      <c r="B135" s="8">
        <f>EDATE('RRSO Kalkulator'!B10,131)</f>
        <v>0</v>
      </c>
      <c r="C135" s="4">
        <f>IF(131&lt;='RRSO Kalkulator'!B5+0,-'RRSO Kalkulator'!E7,0)</f>
        <v>0</v>
      </c>
    </row>
    <row r="136" spans="1:3">
      <c r="A136">
        <v>132</v>
      </c>
      <c r="B136" s="8">
        <f>EDATE('RRSO Kalkulator'!B10,132)</f>
        <v>0</v>
      </c>
      <c r="C136" s="4">
        <f>IF(132&lt;='RRSO Kalkulator'!B5+0,-'RRSO Kalkulator'!E7,0)</f>
        <v>0</v>
      </c>
    </row>
    <row r="137" spans="1:3">
      <c r="A137">
        <v>133</v>
      </c>
      <c r="B137" s="8">
        <f>EDATE('RRSO Kalkulator'!B10,133)</f>
        <v>0</v>
      </c>
      <c r="C137" s="4">
        <f>IF(133&lt;='RRSO Kalkulator'!B5+0,-'RRSO Kalkulator'!E7,0)</f>
        <v>0</v>
      </c>
    </row>
    <row r="138" spans="1:3">
      <c r="A138">
        <v>134</v>
      </c>
      <c r="B138" s="8">
        <f>EDATE('RRSO Kalkulator'!B10,134)</f>
        <v>0</v>
      </c>
      <c r="C138" s="4">
        <f>IF(134&lt;='RRSO Kalkulator'!B5+0,-'RRSO Kalkulator'!E7,0)</f>
        <v>0</v>
      </c>
    </row>
    <row r="139" spans="1:3">
      <c r="A139">
        <v>135</v>
      </c>
      <c r="B139" s="8">
        <f>EDATE('RRSO Kalkulator'!B10,135)</f>
        <v>0</v>
      </c>
      <c r="C139" s="4">
        <f>IF(135&lt;='RRSO Kalkulator'!B5+0,-'RRSO Kalkulator'!E7,0)</f>
        <v>0</v>
      </c>
    </row>
    <row r="140" spans="1:3">
      <c r="A140">
        <v>136</v>
      </c>
      <c r="B140" s="8">
        <f>EDATE('RRSO Kalkulator'!B10,136)</f>
        <v>0</v>
      </c>
      <c r="C140" s="4">
        <f>IF(136&lt;='RRSO Kalkulator'!B5+0,-'RRSO Kalkulator'!E7,0)</f>
        <v>0</v>
      </c>
    </row>
    <row r="141" spans="1:3">
      <c r="A141">
        <v>137</v>
      </c>
      <c r="B141" s="8">
        <f>EDATE('RRSO Kalkulator'!B10,137)</f>
        <v>0</v>
      </c>
      <c r="C141" s="4">
        <f>IF(137&lt;='RRSO Kalkulator'!B5+0,-'RRSO Kalkulator'!E7,0)</f>
        <v>0</v>
      </c>
    </row>
    <row r="142" spans="1:3">
      <c r="A142">
        <v>138</v>
      </c>
      <c r="B142" s="8">
        <f>EDATE('RRSO Kalkulator'!B10,138)</f>
        <v>0</v>
      </c>
      <c r="C142" s="4">
        <f>IF(138&lt;='RRSO Kalkulator'!B5+0,-'RRSO Kalkulator'!E7,0)</f>
        <v>0</v>
      </c>
    </row>
    <row r="143" spans="1:3">
      <c r="A143">
        <v>139</v>
      </c>
      <c r="B143" s="8">
        <f>EDATE('RRSO Kalkulator'!B10,139)</f>
        <v>0</v>
      </c>
      <c r="C143" s="4">
        <f>IF(139&lt;='RRSO Kalkulator'!B5+0,-'RRSO Kalkulator'!E7,0)</f>
        <v>0</v>
      </c>
    </row>
    <row r="144" spans="1:3">
      <c r="A144">
        <v>140</v>
      </c>
      <c r="B144" s="8">
        <f>EDATE('RRSO Kalkulator'!B10,140)</f>
        <v>0</v>
      </c>
      <c r="C144" s="4">
        <f>IF(140&lt;='RRSO Kalkulator'!B5+0,-'RRSO Kalkulator'!E7,0)</f>
        <v>0</v>
      </c>
    </row>
    <row r="145" spans="1:3">
      <c r="A145">
        <v>141</v>
      </c>
      <c r="B145" s="8">
        <f>EDATE('RRSO Kalkulator'!B10,141)</f>
        <v>0</v>
      </c>
      <c r="C145" s="4">
        <f>IF(141&lt;='RRSO Kalkulator'!B5+0,-'RRSO Kalkulator'!E7,0)</f>
        <v>0</v>
      </c>
    </row>
    <row r="146" spans="1:3">
      <c r="A146">
        <v>142</v>
      </c>
      <c r="B146" s="8">
        <f>EDATE('RRSO Kalkulator'!B10,142)</f>
        <v>0</v>
      </c>
      <c r="C146" s="4">
        <f>IF(142&lt;='RRSO Kalkulator'!B5+0,-'RRSO Kalkulator'!E7,0)</f>
        <v>0</v>
      </c>
    </row>
    <row r="147" spans="1:3">
      <c r="A147">
        <v>143</v>
      </c>
      <c r="B147" s="8">
        <f>EDATE('RRSO Kalkulator'!B10,143)</f>
        <v>0</v>
      </c>
      <c r="C147" s="4">
        <f>IF(143&lt;='RRSO Kalkulator'!B5+0,-'RRSO Kalkulator'!E7,0)</f>
        <v>0</v>
      </c>
    </row>
    <row r="148" spans="1:3">
      <c r="A148">
        <v>144</v>
      </c>
      <c r="B148" s="8">
        <f>EDATE('RRSO Kalkulator'!B10,144)</f>
        <v>0</v>
      </c>
      <c r="C148" s="4">
        <f>IF(144&lt;='RRSO Kalkulator'!B5+0,-'RRSO Kalkulator'!E7,0)</f>
        <v>0</v>
      </c>
    </row>
    <row r="149" spans="1:3">
      <c r="A149">
        <v>145</v>
      </c>
      <c r="B149" s="8">
        <f>EDATE('RRSO Kalkulator'!B10,145)</f>
        <v>0</v>
      </c>
      <c r="C149" s="4">
        <f>IF(145&lt;='RRSO Kalkulator'!B5+0,-'RRSO Kalkulator'!E7,0)</f>
        <v>0</v>
      </c>
    </row>
    <row r="150" spans="1:3">
      <c r="A150">
        <v>146</v>
      </c>
      <c r="B150" s="8">
        <f>EDATE('RRSO Kalkulator'!B10,146)</f>
        <v>0</v>
      </c>
      <c r="C150" s="4">
        <f>IF(146&lt;='RRSO Kalkulator'!B5+0,-'RRSO Kalkulator'!E7,0)</f>
        <v>0</v>
      </c>
    </row>
    <row r="151" spans="1:3">
      <c r="A151">
        <v>147</v>
      </c>
      <c r="B151" s="8">
        <f>EDATE('RRSO Kalkulator'!B10,147)</f>
        <v>0</v>
      </c>
      <c r="C151" s="4">
        <f>IF(147&lt;='RRSO Kalkulator'!B5+0,-'RRSO Kalkulator'!E7,0)</f>
        <v>0</v>
      </c>
    </row>
    <row r="152" spans="1:3">
      <c r="A152">
        <v>148</v>
      </c>
      <c r="B152" s="8">
        <f>EDATE('RRSO Kalkulator'!B10,148)</f>
        <v>0</v>
      </c>
      <c r="C152" s="4">
        <f>IF(148&lt;='RRSO Kalkulator'!B5+0,-'RRSO Kalkulator'!E7,0)</f>
        <v>0</v>
      </c>
    </row>
    <row r="153" spans="1:3">
      <c r="A153">
        <v>149</v>
      </c>
      <c r="B153" s="8">
        <f>EDATE('RRSO Kalkulator'!B10,149)</f>
        <v>0</v>
      </c>
      <c r="C153" s="4">
        <f>IF(149&lt;='RRSO Kalkulator'!B5+0,-'RRSO Kalkulator'!E7,0)</f>
        <v>0</v>
      </c>
    </row>
    <row r="154" spans="1:3">
      <c r="A154">
        <v>150</v>
      </c>
      <c r="B154" s="8">
        <f>EDATE('RRSO Kalkulator'!B10,150)</f>
        <v>0</v>
      </c>
      <c r="C154" s="4">
        <f>IF(150&lt;='RRSO Kalkulator'!B5+0,-'RRSO Kalkulator'!E7,0)</f>
        <v>0</v>
      </c>
    </row>
    <row r="155" spans="1:3">
      <c r="A155">
        <v>151</v>
      </c>
      <c r="B155" s="8">
        <f>EDATE('RRSO Kalkulator'!B10,151)</f>
        <v>0</v>
      </c>
      <c r="C155" s="4">
        <f>IF(151&lt;='RRSO Kalkulator'!B5+0,-'RRSO Kalkulator'!E7,0)</f>
        <v>0</v>
      </c>
    </row>
    <row r="156" spans="1:3">
      <c r="A156">
        <v>152</v>
      </c>
      <c r="B156" s="8">
        <f>EDATE('RRSO Kalkulator'!B10,152)</f>
        <v>0</v>
      </c>
      <c r="C156" s="4">
        <f>IF(152&lt;='RRSO Kalkulator'!B5+0,-'RRSO Kalkulator'!E7,0)</f>
        <v>0</v>
      </c>
    </row>
    <row r="157" spans="1:3">
      <c r="A157">
        <v>153</v>
      </c>
      <c r="B157" s="8">
        <f>EDATE('RRSO Kalkulator'!B10,153)</f>
        <v>0</v>
      </c>
      <c r="C157" s="4">
        <f>IF(153&lt;='RRSO Kalkulator'!B5+0,-'RRSO Kalkulator'!E7,0)</f>
        <v>0</v>
      </c>
    </row>
    <row r="158" spans="1:3">
      <c r="A158">
        <v>154</v>
      </c>
      <c r="B158" s="8">
        <f>EDATE('RRSO Kalkulator'!B10,154)</f>
        <v>0</v>
      </c>
      <c r="C158" s="4">
        <f>IF(154&lt;='RRSO Kalkulator'!B5+0,-'RRSO Kalkulator'!E7,0)</f>
        <v>0</v>
      </c>
    </row>
    <row r="159" spans="1:3">
      <c r="A159">
        <v>155</v>
      </c>
      <c r="B159" s="8">
        <f>EDATE('RRSO Kalkulator'!B10,155)</f>
        <v>0</v>
      </c>
      <c r="C159" s="4">
        <f>IF(155&lt;='RRSO Kalkulator'!B5+0,-'RRSO Kalkulator'!E7,0)</f>
        <v>0</v>
      </c>
    </row>
    <row r="160" spans="1:3">
      <c r="A160">
        <v>156</v>
      </c>
      <c r="B160" s="8">
        <f>EDATE('RRSO Kalkulator'!B10,156)</f>
        <v>0</v>
      </c>
      <c r="C160" s="4">
        <f>IF(156&lt;='RRSO Kalkulator'!B5+0,-'RRSO Kalkulator'!E7,0)</f>
        <v>0</v>
      </c>
    </row>
    <row r="161" spans="1:3">
      <c r="A161">
        <v>157</v>
      </c>
      <c r="B161" s="8">
        <f>EDATE('RRSO Kalkulator'!B10,157)</f>
        <v>0</v>
      </c>
      <c r="C161" s="4">
        <f>IF(157&lt;='RRSO Kalkulator'!B5+0,-'RRSO Kalkulator'!E7,0)</f>
        <v>0</v>
      </c>
    </row>
    <row r="162" spans="1:3">
      <c r="A162">
        <v>158</v>
      </c>
      <c r="B162" s="8">
        <f>EDATE('RRSO Kalkulator'!B10,158)</f>
        <v>0</v>
      </c>
      <c r="C162" s="4">
        <f>IF(158&lt;='RRSO Kalkulator'!B5+0,-'RRSO Kalkulator'!E7,0)</f>
        <v>0</v>
      </c>
    </row>
    <row r="163" spans="1:3">
      <c r="A163">
        <v>159</v>
      </c>
      <c r="B163" s="8">
        <f>EDATE('RRSO Kalkulator'!B10,159)</f>
        <v>0</v>
      </c>
      <c r="C163" s="4">
        <f>IF(159&lt;='RRSO Kalkulator'!B5+0,-'RRSO Kalkulator'!E7,0)</f>
        <v>0</v>
      </c>
    </row>
    <row r="164" spans="1:3">
      <c r="A164">
        <v>160</v>
      </c>
      <c r="B164" s="8">
        <f>EDATE('RRSO Kalkulator'!B10,160)</f>
        <v>0</v>
      </c>
      <c r="C164" s="4">
        <f>IF(160&lt;='RRSO Kalkulator'!B5+0,-'RRSO Kalkulator'!E7,0)</f>
        <v>0</v>
      </c>
    </row>
    <row r="165" spans="1:3">
      <c r="A165">
        <v>161</v>
      </c>
      <c r="B165" s="8">
        <f>EDATE('RRSO Kalkulator'!B10,161)</f>
        <v>0</v>
      </c>
      <c r="C165" s="4">
        <f>IF(161&lt;='RRSO Kalkulator'!B5+0,-'RRSO Kalkulator'!E7,0)</f>
        <v>0</v>
      </c>
    </row>
    <row r="166" spans="1:3">
      <c r="A166">
        <v>162</v>
      </c>
      <c r="B166" s="8">
        <f>EDATE('RRSO Kalkulator'!B10,162)</f>
        <v>0</v>
      </c>
      <c r="C166" s="4">
        <f>IF(162&lt;='RRSO Kalkulator'!B5+0,-'RRSO Kalkulator'!E7,0)</f>
        <v>0</v>
      </c>
    </row>
    <row r="167" spans="1:3">
      <c r="A167">
        <v>163</v>
      </c>
      <c r="B167" s="8">
        <f>EDATE('RRSO Kalkulator'!B10,163)</f>
        <v>0</v>
      </c>
      <c r="C167" s="4">
        <f>IF(163&lt;='RRSO Kalkulator'!B5+0,-'RRSO Kalkulator'!E7,0)</f>
        <v>0</v>
      </c>
    </row>
    <row r="168" spans="1:3">
      <c r="A168">
        <v>164</v>
      </c>
      <c r="B168" s="8">
        <f>EDATE('RRSO Kalkulator'!B10,164)</f>
        <v>0</v>
      </c>
      <c r="C168" s="4">
        <f>IF(164&lt;='RRSO Kalkulator'!B5+0,-'RRSO Kalkulator'!E7,0)</f>
        <v>0</v>
      </c>
    </row>
    <row r="169" spans="1:3">
      <c r="A169">
        <v>165</v>
      </c>
      <c r="B169" s="8">
        <f>EDATE('RRSO Kalkulator'!B10,165)</f>
        <v>0</v>
      </c>
      <c r="C169" s="4">
        <f>IF(165&lt;='RRSO Kalkulator'!B5+0,-'RRSO Kalkulator'!E7,0)</f>
        <v>0</v>
      </c>
    </row>
    <row r="170" spans="1:3">
      <c r="A170">
        <v>166</v>
      </c>
      <c r="B170" s="8">
        <f>EDATE('RRSO Kalkulator'!B10,166)</f>
        <v>0</v>
      </c>
      <c r="C170" s="4">
        <f>IF(166&lt;='RRSO Kalkulator'!B5+0,-'RRSO Kalkulator'!E7,0)</f>
        <v>0</v>
      </c>
    </row>
    <row r="171" spans="1:3">
      <c r="A171">
        <v>167</v>
      </c>
      <c r="B171" s="8">
        <f>EDATE('RRSO Kalkulator'!B10,167)</f>
        <v>0</v>
      </c>
      <c r="C171" s="4">
        <f>IF(167&lt;='RRSO Kalkulator'!B5+0,-'RRSO Kalkulator'!E7,0)</f>
        <v>0</v>
      </c>
    </row>
    <row r="172" spans="1:3">
      <c r="A172">
        <v>168</v>
      </c>
      <c r="B172" s="8">
        <f>EDATE('RRSO Kalkulator'!B10,168)</f>
        <v>0</v>
      </c>
      <c r="C172" s="4">
        <f>IF(168&lt;='RRSO Kalkulator'!B5+0,-'RRSO Kalkulator'!E7,0)</f>
        <v>0</v>
      </c>
    </row>
    <row r="173" spans="1:3">
      <c r="A173">
        <v>169</v>
      </c>
      <c r="B173" s="8">
        <f>EDATE('RRSO Kalkulator'!B10,169)</f>
        <v>0</v>
      </c>
      <c r="C173" s="4">
        <f>IF(169&lt;='RRSO Kalkulator'!B5+0,-'RRSO Kalkulator'!E7,0)</f>
        <v>0</v>
      </c>
    </row>
    <row r="174" spans="1:3">
      <c r="A174">
        <v>170</v>
      </c>
      <c r="B174" s="8">
        <f>EDATE('RRSO Kalkulator'!B10,170)</f>
        <v>0</v>
      </c>
      <c r="C174" s="4">
        <f>IF(170&lt;='RRSO Kalkulator'!B5+0,-'RRSO Kalkulator'!E7,0)</f>
        <v>0</v>
      </c>
    </row>
    <row r="175" spans="1:3">
      <c r="A175">
        <v>171</v>
      </c>
      <c r="B175" s="8">
        <f>EDATE('RRSO Kalkulator'!B10,171)</f>
        <v>0</v>
      </c>
      <c r="C175" s="4">
        <f>IF(171&lt;='RRSO Kalkulator'!B5+0,-'RRSO Kalkulator'!E7,0)</f>
        <v>0</v>
      </c>
    </row>
    <row r="176" spans="1:3">
      <c r="A176">
        <v>172</v>
      </c>
      <c r="B176" s="8">
        <f>EDATE('RRSO Kalkulator'!B10,172)</f>
        <v>0</v>
      </c>
      <c r="C176" s="4">
        <f>IF(172&lt;='RRSO Kalkulator'!B5+0,-'RRSO Kalkulator'!E7,0)</f>
        <v>0</v>
      </c>
    </row>
    <row r="177" spans="1:3">
      <c r="A177">
        <v>173</v>
      </c>
      <c r="B177" s="8">
        <f>EDATE('RRSO Kalkulator'!B10,173)</f>
        <v>0</v>
      </c>
      <c r="C177" s="4">
        <f>IF(173&lt;='RRSO Kalkulator'!B5+0,-'RRSO Kalkulator'!E7,0)</f>
        <v>0</v>
      </c>
    </row>
    <row r="178" spans="1:3">
      <c r="A178">
        <v>174</v>
      </c>
      <c r="B178" s="8">
        <f>EDATE('RRSO Kalkulator'!B10,174)</f>
        <v>0</v>
      </c>
      <c r="C178" s="4">
        <f>IF(174&lt;='RRSO Kalkulator'!B5+0,-'RRSO Kalkulator'!E7,0)</f>
        <v>0</v>
      </c>
    </row>
    <row r="179" spans="1:3">
      <c r="A179">
        <v>175</v>
      </c>
      <c r="B179" s="8">
        <f>EDATE('RRSO Kalkulator'!B10,175)</f>
        <v>0</v>
      </c>
      <c r="C179" s="4">
        <f>IF(175&lt;='RRSO Kalkulator'!B5+0,-'RRSO Kalkulator'!E7,0)</f>
        <v>0</v>
      </c>
    </row>
    <row r="180" spans="1:3">
      <c r="A180">
        <v>176</v>
      </c>
      <c r="B180" s="8">
        <f>EDATE('RRSO Kalkulator'!B10,176)</f>
        <v>0</v>
      </c>
      <c r="C180" s="4">
        <f>IF(176&lt;='RRSO Kalkulator'!B5+0,-'RRSO Kalkulator'!E7,0)</f>
        <v>0</v>
      </c>
    </row>
    <row r="181" spans="1:3">
      <c r="A181">
        <v>177</v>
      </c>
      <c r="B181" s="8">
        <f>EDATE('RRSO Kalkulator'!B10,177)</f>
        <v>0</v>
      </c>
      <c r="C181" s="4">
        <f>IF(177&lt;='RRSO Kalkulator'!B5+0,-'RRSO Kalkulator'!E7,0)</f>
        <v>0</v>
      </c>
    </row>
    <row r="182" spans="1:3">
      <c r="A182">
        <v>178</v>
      </c>
      <c r="B182" s="8">
        <f>EDATE('RRSO Kalkulator'!B10,178)</f>
        <v>0</v>
      </c>
      <c r="C182" s="4">
        <f>IF(178&lt;='RRSO Kalkulator'!B5+0,-'RRSO Kalkulator'!E7,0)</f>
        <v>0</v>
      </c>
    </row>
    <row r="183" spans="1:3">
      <c r="A183">
        <v>179</v>
      </c>
      <c r="B183" s="8">
        <f>EDATE('RRSO Kalkulator'!B10,179)</f>
        <v>0</v>
      </c>
      <c r="C183" s="4">
        <f>IF(179&lt;='RRSO Kalkulator'!B5+0,-'RRSO Kalkulator'!E7,0)</f>
        <v>0</v>
      </c>
    </row>
    <row r="184" spans="1:3">
      <c r="A184">
        <v>180</v>
      </c>
      <c r="B184" s="8">
        <f>EDATE('RRSO Kalkulator'!B10,180)</f>
        <v>0</v>
      </c>
      <c r="C184" s="4">
        <f>IF(180&lt;='RRSO Kalkulator'!B5+0,-'RRSO Kalkulator'!E7,0)</f>
        <v>0</v>
      </c>
    </row>
    <row r="185" spans="1:3">
      <c r="A185">
        <v>181</v>
      </c>
      <c r="B185" s="8">
        <f>EDATE('RRSO Kalkulator'!B10,181)</f>
        <v>0</v>
      </c>
      <c r="C185" s="4">
        <f>IF(181&lt;='RRSO Kalkulator'!B5+0,-'RRSO Kalkulator'!E7,0)</f>
        <v>0</v>
      </c>
    </row>
    <row r="186" spans="1:3">
      <c r="A186">
        <v>182</v>
      </c>
      <c r="B186" s="8">
        <f>EDATE('RRSO Kalkulator'!B10,182)</f>
        <v>0</v>
      </c>
      <c r="C186" s="4">
        <f>IF(182&lt;='RRSO Kalkulator'!B5+0,-'RRSO Kalkulator'!E7,0)</f>
        <v>0</v>
      </c>
    </row>
    <row r="187" spans="1:3">
      <c r="A187">
        <v>183</v>
      </c>
      <c r="B187" s="8">
        <f>EDATE('RRSO Kalkulator'!B10,183)</f>
        <v>0</v>
      </c>
      <c r="C187" s="4">
        <f>IF(183&lt;='RRSO Kalkulator'!B5+0,-'RRSO Kalkulator'!E7,0)</f>
        <v>0</v>
      </c>
    </row>
    <row r="188" spans="1:3">
      <c r="A188">
        <v>184</v>
      </c>
      <c r="B188" s="8">
        <f>EDATE('RRSO Kalkulator'!B10,184)</f>
        <v>0</v>
      </c>
      <c r="C188" s="4">
        <f>IF(184&lt;='RRSO Kalkulator'!B5+0,-'RRSO Kalkulator'!E7,0)</f>
        <v>0</v>
      </c>
    </row>
    <row r="189" spans="1:3">
      <c r="A189">
        <v>185</v>
      </c>
      <c r="B189" s="8">
        <f>EDATE('RRSO Kalkulator'!B10,185)</f>
        <v>0</v>
      </c>
      <c r="C189" s="4">
        <f>IF(185&lt;='RRSO Kalkulator'!B5+0,-'RRSO Kalkulator'!E7,0)</f>
        <v>0</v>
      </c>
    </row>
    <row r="190" spans="1:3">
      <c r="A190">
        <v>186</v>
      </c>
      <c r="B190" s="8">
        <f>EDATE('RRSO Kalkulator'!B10,186)</f>
        <v>0</v>
      </c>
      <c r="C190" s="4">
        <f>IF(186&lt;='RRSO Kalkulator'!B5+0,-'RRSO Kalkulator'!E7,0)</f>
        <v>0</v>
      </c>
    </row>
    <row r="191" spans="1:3">
      <c r="A191">
        <v>187</v>
      </c>
      <c r="B191" s="8">
        <f>EDATE('RRSO Kalkulator'!B10,187)</f>
        <v>0</v>
      </c>
      <c r="C191" s="4">
        <f>IF(187&lt;='RRSO Kalkulator'!B5+0,-'RRSO Kalkulator'!E7,0)</f>
        <v>0</v>
      </c>
    </row>
    <row r="192" spans="1:3">
      <c r="A192">
        <v>188</v>
      </c>
      <c r="B192" s="8">
        <f>EDATE('RRSO Kalkulator'!B10,188)</f>
        <v>0</v>
      </c>
      <c r="C192" s="4">
        <f>IF(188&lt;='RRSO Kalkulator'!B5+0,-'RRSO Kalkulator'!E7,0)</f>
        <v>0</v>
      </c>
    </row>
    <row r="193" spans="1:3">
      <c r="A193">
        <v>189</v>
      </c>
      <c r="B193" s="8">
        <f>EDATE('RRSO Kalkulator'!B10,189)</f>
        <v>0</v>
      </c>
      <c r="C193" s="4">
        <f>IF(189&lt;='RRSO Kalkulator'!B5+0,-'RRSO Kalkulator'!E7,0)</f>
        <v>0</v>
      </c>
    </row>
    <row r="194" spans="1:3">
      <c r="A194">
        <v>190</v>
      </c>
      <c r="B194" s="8">
        <f>EDATE('RRSO Kalkulator'!B10,190)</f>
        <v>0</v>
      </c>
      <c r="C194" s="4">
        <f>IF(190&lt;='RRSO Kalkulator'!B5+0,-'RRSO Kalkulator'!E7,0)</f>
        <v>0</v>
      </c>
    </row>
    <row r="195" spans="1:3">
      <c r="A195">
        <v>191</v>
      </c>
      <c r="B195" s="8">
        <f>EDATE('RRSO Kalkulator'!B10,191)</f>
        <v>0</v>
      </c>
      <c r="C195" s="4">
        <f>IF(191&lt;='RRSO Kalkulator'!B5+0,-'RRSO Kalkulator'!E7,0)</f>
        <v>0</v>
      </c>
    </row>
    <row r="196" spans="1:3">
      <c r="A196">
        <v>192</v>
      </c>
      <c r="B196" s="8">
        <f>EDATE('RRSO Kalkulator'!B10,192)</f>
        <v>0</v>
      </c>
      <c r="C196" s="4">
        <f>IF(192&lt;='RRSO Kalkulator'!B5+0,-'RRSO Kalkulator'!E7,0)</f>
        <v>0</v>
      </c>
    </row>
    <row r="197" spans="1:3">
      <c r="A197">
        <v>193</v>
      </c>
      <c r="B197" s="8">
        <f>EDATE('RRSO Kalkulator'!B10,193)</f>
        <v>0</v>
      </c>
      <c r="C197" s="4">
        <f>IF(193&lt;='RRSO Kalkulator'!B5+0,-'RRSO Kalkulator'!E7,0)</f>
        <v>0</v>
      </c>
    </row>
    <row r="198" spans="1:3">
      <c r="A198">
        <v>194</v>
      </c>
      <c r="B198" s="8">
        <f>EDATE('RRSO Kalkulator'!B10,194)</f>
        <v>0</v>
      </c>
      <c r="C198" s="4">
        <f>IF(194&lt;='RRSO Kalkulator'!B5+0,-'RRSO Kalkulator'!E7,0)</f>
        <v>0</v>
      </c>
    </row>
    <row r="199" spans="1:3">
      <c r="A199">
        <v>195</v>
      </c>
      <c r="B199" s="8">
        <f>EDATE('RRSO Kalkulator'!B10,195)</f>
        <v>0</v>
      </c>
      <c r="C199" s="4">
        <f>IF(195&lt;='RRSO Kalkulator'!B5+0,-'RRSO Kalkulator'!E7,0)</f>
        <v>0</v>
      </c>
    </row>
    <row r="200" spans="1:3">
      <c r="A200">
        <v>196</v>
      </c>
      <c r="B200" s="8">
        <f>EDATE('RRSO Kalkulator'!B10,196)</f>
        <v>0</v>
      </c>
      <c r="C200" s="4">
        <f>IF(196&lt;='RRSO Kalkulator'!B5+0,-'RRSO Kalkulator'!E7,0)</f>
        <v>0</v>
      </c>
    </row>
    <row r="201" spans="1:3">
      <c r="A201">
        <v>197</v>
      </c>
      <c r="B201" s="8">
        <f>EDATE('RRSO Kalkulator'!B10,197)</f>
        <v>0</v>
      </c>
      <c r="C201" s="4">
        <f>IF(197&lt;='RRSO Kalkulator'!B5+0,-'RRSO Kalkulator'!E7,0)</f>
        <v>0</v>
      </c>
    </row>
    <row r="202" spans="1:3">
      <c r="A202">
        <v>198</v>
      </c>
      <c r="B202" s="8">
        <f>EDATE('RRSO Kalkulator'!B10,198)</f>
        <v>0</v>
      </c>
      <c r="C202" s="4">
        <f>IF(198&lt;='RRSO Kalkulator'!B5+0,-'RRSO Kalkulator'!E7,0)</f>
        <v>0</v>
      </c>
    </row>
    <row r="203" spans="1:3">
      <c r="A203">
        <v>199</v>
      </c>
      <c r="B203" s="8">
        <f>EDATE('RRSO Kalkulator'!B10,199)</f>
        <v>0</v>
      </c>
      <c r="C203" s="4">
        <f>IF(199&lt;='RRSO Kalkulator'!B5+0,-'RRSO Kalkulator'!E7,0)</f>
        <v>0</v>
      </c>
    </row>
    <row r="204" spans="1:3">
      <c r="A204">
        <v>200</v>
      </c>
      <c r="B204" s="8">
        <f>EDATE('RRSO Kalkulator'!B10,200)</f>
        <v>0</v>
      </c>
      <c r="C204" s="4">
        <f>IF(200&lt;='RRSO Kalkulator'!B5+0,-'RRSO Kalkulator'!E7,0)</f>
        <v>0</v>
      </c>
    </row>
    <row r="205" spans="1:3">
      <c r="A205">
        <v>201</v>
      </c>
      <c r="B205" s="8">
        <f>EDATE('RRSO Kalkulator'!B10,201)</f>
        <v>0</v>
      </c>
      <c r="C205" s="4">
        <f>IF(201&lt;='RRSO Kalkulator'!B5+0,-'RRSO Kalkulator'!E7,0)</f>
        <v>0</v>
      </c>
    </row>
    <row r="206" spans="1:3">
      <c r="A206">
        <v>202</v>
      </c>
      <c r="B206" s="8">
        <f>EDATE('RRSO Kalkulator'!B10,202)</f>
        <v>0</v>
      </c>
      <c r="C206" s="4">
        <f>IF(202&lt;='RRSO Kalkulator'!B5+0,-'RRSO Kalkulator'!E7,0)</f>
        <v>0</v>
      </c>
    </row>
    <row r="207" spans="1:3">
      <c r="A207">
        <v>203</v>
      </c>
      <c r="B207" s="8">
        <f>EDATE('RRSO Kalkulator'!B10,203)</f>
        <v>0</v>
      </c>
      <c r="C207" s="4">
        <f>IF(203&lt;='RRSO Kalkulator'!B5+0,-'RRSO Kalkulator'!E7,0)</f>
        <v>0</v>
      </c>
    </row>
    <row r="208" spans="1:3">
      <c r="A208">
        <v>204</v>
      </c>
      <c r="B208" s="8">
        <f>EDATE('RRSO Kalkulator'!B10,204)</f>
        <v>0</v>
      </c>
      <c r="C208" s="4">
        <f>IF(204&lt;='RRSO Kalkulator'!B5+0,-'RRSO Kalkulator'!E7,0)</f>
        <v>0</v>
      </c>
    </row>
    <row r="209" spans="1:3">
      <c r="A209">
        <v>205</v>
      </c>
      <c r="B209" s="8">
        <f>EDATE('RRSO Kalkulator'!B10,205)</f>
        <v>0</v>
      </c>
      <c r="C209" s="4">
        <f>IF(205&lt;='RRSO Kalkulator'!B5+0,-'RRSO Kalkulator'!E7,0)</f>
        <v>0</v>
      </c>
    </row>
    <row r="210" spans="1:3">
      <c r="A210">
        <v>206</v>
      </c>
      <c r="B210" s="8">
        <f>EDATE('RRSO Kalkulator'!B10,206)</f>
        <v>0</v>
      </c>
      <c r="C210" s="4">
        <f>IF(206&lt;='RRSO Kalkulator'!B5+0,-'RRSO Kalkulator'!E7,0)</f>
        <v>0</v>
      </c>
    </row>
    <row r="211" spans="1:3">
      <c r="A211">
        <v>207</v>
      </c>
      <c r="B211" s="8">
        <f>EDATE('RRSO Kalkulator'!B10,207)</f>
        <v>0</v>
      </c>
      <c r="C211" s="4">
        <f>IF(207&lt;='RRSO Kalkulator'!B5+0,-'RRSO Kalkulator'!E7,0)</f>
        <v>0</v>
      </c>
    </row>
    <row r="212" spans="1:3">
      <c r="A212">
        <v>208</v>
      </c>
      <c r="B212" s="8">
        <f>EDATE('RRSO Kalkulator'!B10,208)</f>
        <v>0</v>
      </c>
      <c r="C212" s="4">
        <f>IF(208&lt;='RRSO Kalkulator'!B5+0,-'RRSO Kalkulator'!E7,0)</f>
        <v>0</v>
      </c>
    </row>
    <row r="213" spans="1:3">
      <c r="A213">
        <v>209</v>
      </c>
      <c r="B213" s="8">
        <f>EDATE('RRSO Kalkulator'!B10,209)</f>
        <v>0</v>
      </c>
      <c r="C213" s="4">
        <f>IF(209&lt;='RRSO Kalkulator'!B5+0,-'RRSO Kalkulator'!E7,0)</f>
        <v>0</v>
      </c>
    </row>
    <row r="214" spans="1:3">
      <c r="A214">
        <v>210</v>
      </c>
      <c r="B214" s="8">
        <f>EDATE('RRSO Kalkulator'!B10,210)</f>
        <v>0</v>
      </c>
      <c r="C214" s="4">
        <f>IF(210&lt;='RRSO Kalkulator'!B5+0,-'RRSO Kalkulator'!E7,0)</f>
        <v>0</v>
      </c>
    </row>
    <row r="215" spans="1:3">
      <c r="A215">
        <v>211</v>
      </c>
      <c r="B215" s="8">
        <f>EDATE('RRSO Kalkulator'!B10,211)</f>
        <v>0</v>
      </c>
      <c r="C215" s="4">
        <f>IF(211&lt;='RRSO Kalkulator'!B5+0,-'RRSO Kalkulator'!E7,0)</f>
        <v>0</v>
      </c>
    </row>
    <row r="216" spans="1:3">
      <c r="A216">
        <v>212</v>
      </c>
      <c r="B216" s="8">
        <f>EDATE('RRSO Kalkulator'!B10,212)</f>
        <v>0</v>
      </c>
      <c r="C216" s="4">
        <f>IF(212&lt;='RRSO Kalkulator'!B5+0,-'RRSO Kalkulator'!E7,0)</f>
        <v>0</v>
      </c>
    </row>
    <row r="217" spans="1:3">
      <c r="A217">
        <v>213</v>
      </c>
      <c r="B217" s="8">
        <f>EDATE('RRSO Kalkulator'!B10,213)</f>
        <v>0</v>
      </c>
      <c r="C217" s="4">
        <f>IF(213&lt;='RRSO Kalkulator'!B5+0,-'RRSO Kalkulator'!E7,0)</f>
        <v>0</v>
      </c>
    </row>
    <row r="218" spans="1:3">
      <c r="A218">
        <v>214</v>
      </c>
      <c r="B218" s="8">
        <f>EDATE('RRSO Kalkulator'!B10,214)</f>
        <v>0</v>
      </c>
      <c r="C218" s="4">
        <f>IF(214&lt;='RRSO Kalkulator'!B5+0,-'RRSO Kalkulator'!E7,0)</f>
        <v>0</v>
      </c>
    </row>
    <row r="219" spans="1:3">
      <c r="A219">
        <v>215</v>
      </c>
      <c r="B219" s="8">
        <f>EDATE('RRSO Kalkulator'!B10,215)</f>
        <v>0</v>
      </c>
      <c r="C219" s="4">
        <f>IF(215&lt;='RRSO Kalkulator'!B5+0,-'RRSO Kalkulator'!E7,0)</f>
        <v>0</v>
      </c>
    </row>
    <row r="220" spans="1:3">
      <c r="A220">
        <v>216</v>
      </c>
      <c r="B220" s="8">
        <f>EDATE('RRSO Kalkulator'!B10,216)</f>
        <v>0</v>
      </c>
      <c r="C220" s="4">
        <f>IF(216&lt;='RRSO Kalkulator'!B5+0,-'RRSO Kalkulator'!E7,0)</f>
        <v>0</v>
      </c>
    </row>
    <row r="221" spans="1:3">
      <c r="A221">
        <v>217</v>
      </c>
      <c r="B221" s="8">
        <f>EDATE('RRSO Kalkulator'!B10,217)</f>
        <v>0</v>
      </c>
      <c r="C221" s="4">
        <f>IF(217&lt;='RRSO Kalkulator'!B5+0,-'RRSO Kalkulator'!E7,0)</f>
        <v>0</v>
      </c>
    </row>
    <row r="222" spans="1:3">
      <c r="A222">
        <v>218</v>
      </c>
      <c r="B222" s="8">
        <f>EDATE('RRSO Kalkulator'!B10,218)</f>
        <v>0</v>
      </c>
      <c r="C222" s="4">
        <f>IF(218&lt;='RRSO Kalkulator'!B5+0,-'RRSO Kalkulator'!E7,0)</f>
        <v>0</v>
      </c>
    </row>
    <row r="223" spans="1:3">
      <c r="A223">
        <v>219</v>
      </c>
      <c r="B223" s="8">
        <f>EDATE('RRSO Kalkulator'!B10,219)</f>
        <v>0</v>
      </c>
      <c r="C223" s="4">
        <f>IF(219&lt;='RRSO Kalkulator'!B5+0,-'RRSO Kalkulator'!E7,0)</f>
        <v>0</v>
      </c>
    </row>
    <row r="224" spans="1:3">
      <c r="A224">
        <v>220</v>
      </c>
      <c r="B224" s="8">
        <f>EDATE('RRSO Kalkulator'!B10,220)</f>
        <v>0</v>
      </c>
      <c r="C224" s="4">
        <f>IF(220&lt;='RRSO Kalkulator'!B5+0,-'RRSO Kalkulator'!E7,0)</f>
        <v>0</v>
      </c>
    </row>
    <row r="225" spans="1:3">
      <c r="A225">
        <v>221</v>
      </c>
      <c r="B225" s="8">
        <f>EDATE('RRSO Kalkulator'!B10,221)</f>
        <v>0</v>
      </c>
      <c r="C225" s="4">
        <f>IF(221&lt;='RRSO Kalkulator'!B5+0,-'RRSO Kalkulator'!E7,0)</f>
        <v>0</v>
      </c>
    </row>
    <row r="226" spans="1:3">
      <c r="A226">
        <v>222</v>
      </c>
      <c r="B226" s="8">
        <f>EDATE('RRSO Kalkulator'!B10,222)</f>
        <v>0</v>
      </c>
      <c r="C226" s="4">
        <f>IF(222&lt;='RRSO Kalkulator'!B5+0,-'RRSO Kalkulator'!E7,0)</f>
        <v>0</v>
      </c>
    </row>
    <row r="227" spans="1:3">
      <c r="A227">
        <v>223</v>
      </c>
      <c r="B227" s="8">
        <f>EDATE('RRSO Kalkulator'!B10,223)</f>
        <v>0</v>
      </c>
      <c r="C227" s="4">
        <f>IF(223&lt;='RRSO Kalkulator'!B5+0,-'RRSO Kalkulator'!E7,0)</f>
        <v>0</v>
      </c>
    </row>
    <row r="228" spans="1:3">
      <c r="A228">
        <v>224</v>
      </c>
      <c r="B228" s="8">
        <f>EDATE('RRSO Kalkulator'!B10,224)</f>
        <v>0</v>
      </c>
      <c r="C228" s="4">
        <f>IF(224&lt;='RRSO Kalkulator'!B5+0,-'RRSO Kalkulator'!E7,0)</f>
        <v>0</v>
      </c>
    </row>
    <row r="229" spans="1:3">
      <c r="A229">
        <v>225</v>
      </c>
      <c r="B229" s="8">
        <f>EDATE('RRSO Kalkulator'!B10,225)</f>
        <v>0</v>
      </c>
      <c r="C229" s="4">
        <f>IF(225&lt;='RRSO Kalkulator'!B5+0,-'RRSO Kalkulator'!E7,0)</f>
        <v>0</v>
      </c>
    </row>
    <row r="230" spans="1:3">
      <c r="A230">
        <v>226</v>
      </c>
      <c r="B230" s="8">
        <f>EDATE('RRSO Kalkulator'!B10,226)</f>
        <v>0</v>
      </c>
      <c r="C230" s="4">
        <f>IF(226&lt;='RRSO Kalkulator'!B5+0,-'RRSO Kalkulator'!E7,0)</f>
        <v>0</v>
      </c>
    </row>
    <row r="231" spans="1:3">
      <c r="A231">
        <v>227</v>
      </c>
      <c r="B231" s="8">
        <f>EDATE('RRSO Kalkulator'!B10,227)</f>
        <v>0</v>
      </c>
      <c r="C231" s="4">
        <f>IF(227&lt;='RRSO Kalkulator'!B5+0,-'RRSO Kalkulator'!E7,0)</f>
        <v>0</v>
      </c>
    </row>
    <row r="232" spans="1:3">
      <c r="A232">
        <v>228</v>
      </c>
      <c r="B232" s="8">
        <f>EDATE('RRSO Kalkulator'!B10,228)</f>
        <v>0</v>
      </c>
      <c r="C232" s="4">
        <f>IF(228&lt;='RRSO Kalkulator'!B5+0,-'RRSO Kalkulator'!E7,0)</f>
        <v>0</v>
      </c>
    </row>
    <row r="233" spans="1:3">
      <c r="A233">
        <v>229</v>
      </c>
      <c r="B233" s="8">
        <f>EDATE('RRSO Kalkulator'!B10,229)</f>
        <v>0</v>
      </c>
      <c r="C233" s="4">
        <f>IF(229&lt;='RRSO Kalkulator'!B5+0,-'RRSO Kalkulator'!E7,0)</f>
        <v>0</v>
      </c>
    </row>
    <row r="234" spans="1:3">
      <c r="A234">
        <v>230</v>
      </c>
      <c r="B234" s="8">
        <f>EDATE('RRSO Kalkulator'!B10,230)</f>
        <v>0</v>
      </c>
      <c r="C234" s="4">
        <f>IF(230&lt;='RRSO Kalkulator'!B5+0,-'RRSO Kalkulator'!E7,0)</f>
        <v>0</v>
      </c>
    </row>
    <row r="235" spans="1:3">
      <c r="A235">
        <v>231</v>
      </c>
      <c r="B235" s="8">
        <f>EDATE('RRSO Kalkulator'!B10,231)</f>
        <v>0</v>
      </c>
      <c r="C235" s="4">
        <f>IF(231&lt;='RRSO Kalkulator'!B5+0,-'RRSO Kalkulator'!E7,0)</f>
        <v>0</v>
      </c>
    </row>
    <row r="236" spans="1:3">
      <c r="A236">
        <v>232</v>
      </c>
      <c r="B236" s="8">
        <f>EDATE('RRSO Kalkulator'!B10,232)</f>
        <v>0</v>
      </c>
      <c r="C236" s="4">
        <f>IF(232&lt;='RRSO Kalkulator'!B5+0,-'RRSO Kalkulator'!E7,0)</f>
        <v>0</v>
      </c>
    </row>
    <row r="237" spans="1:3">
      <c r="A237">
        <v>233</v>
      </c>
      <c r="B237" s="8">
        <f>EDATE('RRSO Kalkulator'!B10,233)</f>
        <v>0</v>
      </c>
      <c r="C237" s="4">
        <f>IF(233&lt;='RRSO Kalkulator'!B5+0,-'RRSO Kalkulator'!E7,0)</f>
        <v>0</v>
      </c>
    </row>
    <row r="238" spans="1:3">
      <c r="A238">
        <v>234</v>
      </c>
      <c r="B238" s="8">
        <f>EDATE('RRSO Kalkulator'!B10,234)</f>
        <v>0</v>
      </c>
      <c r="C238" s="4">
        <f>IF(234&lt;='RRSO Kalkulator'!B5+0,-'RRSO Kalkulator'!E7,0)</f>
        <v>0</v>
      </c>
    </row>
    <row r="239" spans="1:3">
      <c r="A239">
        <v>235</v>
      </c>
      <c r="B239" s="8">
        <f>EDATE('RRSO Kalkulator'!B10,235)</f>
        <v>0</v>
      </c>
      <c r="C239" s="4">
        <f>IF(235&lt;='RRSO Kalkulator'!B5+0,-'RRSO Kalkulator'!E7,0)</f>
        <v>0</v>
      </c>
    </row>
    <row r="240" spans="1:3">
      <c r="A240">
        <v>236</v>
      </c>
      <c r="B240" s="8">
        <f>EDATE('RRSO Kalkulator'!B10,236)</f>
        <v>0</v>
      </c>
      <c r="C240" s="4">
        <f>IF(236&lt;='RRSO Kalkulator'!B5+0,-'RRSO Kalkulator'!E7,0)</f>
        <v>0</v>
      </c>
    </row>
    <row r="241" spans="1:3">
      <c r="A241">
        <v>237</v>
      </c>
      <c r="B241" s="8">
        <f>EDATE('RRSO Kalkulator'!B10,237)</f>
        <v>0</v>
      </c>
      <c r="C241" s="4">
        <f>IF(237&lt;='RRSO Kalkulator'!B5+0,-'RRSO Kalkulator'!E7,0)</f>
        <v>0</v>
      </c>
    </row>
    <row r="242" spans="1:3">
      <c r="A242">
        <v>238</v>
      </c>
      <c r="B242" s="8">
        <f>EDATE('RRSO Kalkulator'!B10,238)</f>
        <v>0</v>
      </c>
      <c r="C242" s="4">
        <f>IF(238&lt;='RRSO Kalkulator'!B5+0,-'RRSO Kalkulator'!E7,0)</f>
        <v>0</v>
      </c>
    </row>
    <row r="243" spans="1:3">
      <c r="A243">
        <v>239</v>
      </c>
      <c r="B243" s="8">
        <f>EDATE('RRSO Kalkulator'!B10,239)</f>
        <v>0</v>
      </c>
      <c r="C243" s="4">
        <f>IF(239&lt;='RRSO Kalkulator'!B5+0,-'RRSO Kalkulator'!E7,0)</f>
        <v>0</v>
      </c>
    </row>
    <row r="244" spans="1:3">
      <c r="A244">
        <v>240</v>
      </c>
      <c r="B244" s="8">
        <f>EDATE('RRSO Kalkulator'!B10,240)</f>
        <v>0</v>
      </c>
      <c r="C244" s="4">
        <f>IF(240&lt;='RRSO Kalkulator'!B5+0,-'RRSO Kalkulator'!E7,0)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244"/>
  <sheetViews>
    <sheetView workbookViewId="0"/>
  </sheetViews>
  <sheetFormatPr defaultRowHeight="15"/>
  <cols>
    <col min="1" max="1" width="8.7109375" customWidth="1"/>
    <col min="2" max="2" width="14.7109375" customWidth="1"/>
    <col min="3" max="7" width="18.7109375" customWidth="1"/>
  </cols>
  <sheetData>
    <row r="1" spans="1:7">
      <c r="A1" s="1" t="s">
        <v>22</v>
      </c>
    </row>
    <row r="3" spans="1:7">
      <c r="A3" s="2" t="s">
        <v>23</v>
      </c>
      <c r="B3" s="2" t="s">
        <v>20</v>
      </c>
      <c r="C3" s="2" t="s">
        <v>24</v>
      </c>
      <c r="D3" s="2" t="s">
        <v>25</v>
      </c>
      <c r="E3" s="2" t="s">
        <v>26</v>
      </c>
      <c r="F3" s="2" t="s">
        <v>27</v>
      </c>
      <c r="G3" s="2" t="s">
        <v>28</v>
      </c>
    </row>
    <row r="4" spans="1:7">
      <c r="A4">
        <v>0</v>
      </c>
      <c r="B4" s="8">
        <f> 'RRSO Kalkulator'!B10</f>
        <v>0</v>
      </c>
      <c r="C4" s="4">
        <f> 'RRSO Kalkulator'!B4</f>
        <v>0</v>
      </c>
      <c r="D4" s="4"/>
      <c r="E4" s="4"/>
      <c r="F4" s="4"/>
      <c r="G4" s="4">
        <f>C4</f>
        <v>0</v>
      </c>
    </row>
    <row r="5" spans="1:7">
      <c r="A5">
        <v>1</v>
      </c>
      <c r="B5" s="8">
        <f>EDATE('RRSO Kalkulator'!B10,1)</f>
        <v>0</v>
      </c>
      <c r="C5" s="4">
        <f>G4</f>
        <v>0</v>
      </c>
      <c r="D5" s="4">
        <f>C5*'RRSO Kalkulator'!E6</f>
        <v>0</v>
      </c>
      <c r="E5" s="4">
        <f>MAX(F5-D5,0)</f>
        <v>0</v>
      </c>
      <c r="F5" s="4">
        <f>IF(A5&lt;='RRSO Kalkulator'!B5,'RRSO Kalkulator'!E7,0)</f>
        <v>0</v>
      </c>
      <c r="G5" s="4">
        <f>MAX(C5-E5,0)</f>
        <v>0</v>
      </c>
    </row>
    <row r="6" spans="1:7">
      <c r="A6">
        <v>2</v>
      </c>
      <c r="B6" s="8">
        <f>EDATE('RRSO Kalkulator'!B10,2)</f>
        <v>0</v>
      </c>
      <c r="C6" s="4">
        <f>G5</f>
        <v>0</v>
      </c>
      <c r="D6" s="4">
        <f>C6*'RRSO Kalkulator'!E6</f>
        <v>0</v>
      </c>
      <c r="E6" s="4">
        <f>MAX(F6-D6,0)</f>
        <v>0</v>
      </c>
      <c r="F6" s="4">
        <f>IF(A6&lt;='RRSO Kalkulator'!B5,'RRSO Kalkulator'!E7,0)</f>
        <v>0</v>
      </c>
      <c r="G6" s="4">
        <f>MAX(C6-E6,0)</f>
        <v>0</v>
      </c>
    </row>
    <row r="7" spans="1:7">
      <c r="A7">
        <v>3</v>
      </c>
      <c r="B7" s="8">
        <f>EDATE('RRSO Kalkulator'!B10,3)</f>
        <v>0</v>
      </c>
      <c r="C7" s="4">
        <f>G6</f>
        <v>0</v>
      </c>
      <c r="D7" s="4">
        <f>C7*'RRSO Kalkulator'!E6</f>
        <v>0</v>
      </c>
      <c r="E7" s="4">
        <f>MAX(F7-D7,0)</f>
        <v>0</v>
      </c>
      <c r="F7" s="4">
        <f>IF(A7&lt;='RRSO Kalkulator'!B5,'RRSO Kalkulator'!E7,0)</f>
        <v>0</v>
      </c>
      <c r="G7" s="4">
        <f>MAX(C7-E7,0)</f>
        <v>0</v>
      </c>
    </row>
    <row r="8" spans="1:7">
      <c r="A8">
        <v>4</v>
      </c>
      <c r="B8" s="8">
        <f>EDATE('RRSO Kalkulator'!B10,4)</f>
        <v>0</v>
      </c>
      <c r="C8" s="4">
        <f>G7</f>
        <v>0</v>
      </c>
      <c r="D8" s="4">
        <f>C8*'RRSO Kalkulator'!E6</f>
        <v>0</v>
      </c>
      <c r="E8" s="4">
        <f>MAX(F8-D8,0)</f>
        <v>0</v>
      </c>
      <c r="F8" s="4">
        <f>IF(A8&lt;='RRSO Kalkulator'!B5,'RRSO Kalkulator'!E7,0)</f>
        <v>0</v>
      </c>
      <c r="G8" s="4">
        <f>MAX(C8-E8,0)</f>
        <v>0</v>
      </c>
    </row>
    <row r="9" spans="1:7">
      <c r="A9">
        <v>5</v>
      </c>
      <c r="B9" s="8">
        <f>EDATE('RRSO Kalkulator'!B10,5)</f>
        <v>0</v>
      </c>
      <c r="C9" s="4">
        <f>G8</f>
        <v>0</v>
      </c>
      <c r="D9" s="4">
        <f>C9*'RRSO Kalkulator'!E6</f>
        <v>0</v>
      </c>
      <c r="E9" s="4">
        <f>MAX(F9-D9,0)</f>
        <v>0</v>
      </c>
      <c r="F9" s="4">
        <f>IF(A9&lt;='RRSO Kalkulator'!B5,'RRSO Kalkulator'!E7,0)</f>
        <v>0</v>
      </c>
      <c r="G9" s="4">
        <f>MAX(C9-E9,0)</f>
        <v>0</v>
      </c>
    </row>
    <row r="10" spans="1:7">
      <c r="A10">
        <v>6</v>
      </c>
      <c r="B10" s="8">
        <f>EDATE('RRSO Kalkulator'!B10,6)</f>
        <v>0</v>
      </c>
      <c r="C10" s="4">
        <f>G9</f>
        <v>0</v>
      </c>
      <c r="D10" s="4">
        <f>C10*'RRSO Kalkulator'!E6</f>
        <v>0</v>
      </c>
      <c r="E10" s="4">
        <f>MAX(F10-D10,0)</f>
        <v>0</v>
      </c>
      <c r="F10" s="4">
        <f>IF(A10&lt;='RRSO Kalkulator'!B5,'RRSO Kalkulator'!E7,0)</f>
        <v>0</v>
      </c>
      <c r="G10" s="4">
        <f>MAX(C10-E10,0)</f>
        <v>0</v>
      </c>
    </row>
    <row r="11" spans="1:7">
      <c r="A11">
        <v>7</v>
      </c>
      <c r="B11" s="8">
        <f>EDATE('RRSO Kalkulator'!B10,7)</f>
        <v>0</v>
      </c>
      <c r="C11" s="4">
        <f>G10</f>
        <v>0</v>
      </c>
      <c r="D11" s="4">
        <f>C11*'RRSO Kalkulator'!E6</f>
        <v>0</v>
      </c>
      <c r="E11" s="4">
        <f>MAX(F11-D11,0)</f>
        <v>0</v>
      </c>
      <c r="F11" s="4">
        <f>IF(A11&lt;='RRSO Kalkulator'!B5,'RRSO Kalkulator'!E7,0)</f>
        <v>0</v>
      </c>
      <c r="G11" s="4">
        <f>MAX(C11-E11,0)</f>
        <v>0</v>
      </c>
    </row>
    <row r="12" spans="1:7">
      <c r="A12">
        <v>8</v>
      </c>
      <c r="B12" s="8">
        <f>EDATE('RRSO Kalkulator'!B10,8)</f>
        <v>0</v>
      </c>
      <c r="C12" s="4">
        <f>G11</f>
        <v>0</v>
      </c>
      <c r="D12" s="4">
        <f>C12*'RRSO Kalkulator'!E6</f>
        <v>0</v>
      </c>
      <c r="E12" s="4">
        <f>MAX(F12-D12,0)</f>
        <v>0</v>
      </c>
      <c r="F12" s="4">
        <f>IF(A12&lt;='RRSO Kalkulator'!B5,'RRSO Kalkulator'!E7,0)</f>
        <v>0</v>
      </c>
      <c r="G12" s="4">
        <f>MAX(C12-E12,0)</f>
        <v>0</v>
      </c>
    </row>
    <row r="13" spans="1:7">
      <c r="A13">
        <v>9</v>
      </c>
      <c r="B13" s="8">
        <f>EDATE('RRSO Kalkulator'!B10,9)</f>
        <v>0</v>
      </c>
      <c r="C13" s="4">
        <f>G12</f>
        <v>0</v>
      </c>
      <c r="D13" s="4">
        <f>C13*'RRSO Kalkulator'!E6</f>
        <v>0</v>
      </c>
      <c r="E13" s="4">
        <f>MAX(F13-D13,0)</f>
        <v>0</v>
      </c>
      <c r="F13" s="4">
        <f>IF(A13&lt;='RRSO Kalkulator'!B5,'RRSO Kalkulator'!E7,0)</f>
        <v>0</v>
      </c>
      <c r="G13" s="4">
        <f>MAX(C13-E13,0)</f>
        <v>0</v>
      </c>
    </row>
    <row r="14" spans="1:7">
      <c r="A14">
        <v>10</v>
      </c>
      <c r="B14" s="8">
        <f>EDATE('RRSO Kalkulator'!B10,10)</f>
        <v>0</v>
      </c>
      <c r="C14" s="4">
        <f>G13</f>
        <v>0</v>
      </c>
      <c r="D14" s="4">
        <f>C14*'RRSO Kalkulator'!E6</f>
        <v>0</v>
      </c>
      <c r="E14" s="4">
        <f>MAX(F14-D14,0)</f>
        <v>0</v>
      </c>
      <c r="F14" s="4">
        <f>IF(A14&lt;='RRSO Kalkulator'!B5,'RRSO Kalkulator'!E7,0)</f>
        <v>0</v>
      </c>
      <c r="G14" s="4">
        <f>MAX(C14-E14,0)</f>
        <v>0</v>
      </c>
    </row>
    <row r="15" spans="1:7">
      <c r="A15">
        <v>11</v>
      </c>
      <c r="B15" s="8">
        <f>EDATE('RRSO Kalkulator'!B10,11)</f>
        <v>0</v>
      </c>
      <c r="C15" s="4">
        <f>G14</f>
        <v>0</v>
      </c>
      <c r="D15" s="4">
        <f>C15*'RRSO Kalkulator'!E6</f>
        <v>0</v>
      </c>
      <c r="E15" s="4">
        <f>MAX(F15-D15,0)</f>
        <v>0</v>
      </c>
      <c r="F15" s="4">
        <f>IF(A15&lt;='RRSO Kalkulator'!B5,'RRSO Kalkulator'!E7,0)</f>
        <v>0</v>
      </c>
      <c r="G15" s="4">
        <f>MAX(C15-E15,0)</f>
        <v>0</v>
      </c>
    </row>
    <row r="16" spans="1:7">
      <c r="A16">
        <v>12</v>
      </c>
      <c r="B16" s="8">
        <f>EDATE('RRSO Kalkulator'!B10,12)</f>
        <v>0</v>
      </c>
      <c r="C16" s="4">
        <f>G15</f>
        <v>0</v>
      </c>
      <c r="D16" s="4">
        <f>C16*'RRSO Kalkulator'!E6</f>
        <v>0</v>
      </c>
      <c r="E16" s="4">
        <f>MAX(F16-D16,0)</f>
        <v>0</v>
      </c>
      <c r="F16" s="4">
        <f>IF(A16&lt;='RRSO Kalkulator'!B5,'RRSO Kalkulator'!E7,0)</f>
        <v>0</v>
      </c>
      <c r="G16" s="4">
        <f>MAX(C16-E16,0)</f>
        <v>0</v>
      </c>
    </row>
    <row r="17" spans="1:7">
      <c r="A17">
        <v>13</v>
      </c>
      <c r="B17" s="8">
        <f>EDATE('RRSO Kalkulator'!B10,13)</f>
        <v>0</v>
      </c>
      <c r="C17" s="4">
        <f>G16</f>
        <v>0</v>
      </c>
      <c r="D17" s="4">
        <f>C17*'RRSO Kalkulator'!E6</f>
        <v>0</v>
      </c>
      <c r="E17" s="4">
        <f>MAX(F17-D17,0)</f>
        <v>0</v>
      </c>
      <c r="F17" s="4">
        <f>IF(A17&lt;='RRSO Kalkulator'!B5,'RRSO Kalkulator'!E7,0)</f>
        <v>0</v>
      </c>
      <c r="G17" s="4">
        <f>MAX(C17-E17,0)</f>
        <v>0</v>
      </c>
    </row>
    <row r="18" spans="1:7">
      <c r="A18">
        <v>14</v>
      </c>
      <c r="B18" s="8">
        <f>EDATE('RRSO Kalkulator'!B10,14)</f>
        <v>0</v>
      </c>
      <c r="C18" s="4">
        <f>G17</f>
        <v>0</v>
      </c>
      <c r="D18" s="4">
        <f>C18*'RRSO Kalkulator'!E6</f>
        <v>0</v>
      </c>
      <c r="E18" s="4">
        <f>MAX(F18-D18,0)</f>
        <v>0</v>
      </c>
      <c r="F18" s="4">
        <f>IF(A18&lt;='RRSO Kalkulator'!B5,'RRSO Kalkulator'!E7,0)</f>
        <v>0</v>
      </c>
      <c r="G18" s="4">
        <f>MAX(C18-E18,0)</f>
        <v>0</v>
      </c>
    </row>
    <row r="19" spans="1:7">
      <c r="A19">
        <v>15</v>
      </c>
      <c r="B19" s="8">
        <f>EDATE('RRSO Kalkulator'!B10,15)</f>
        <v>0</v>
      </c>
      <c r="C19" s="4">
        <f>G18</f>
        <v>0</v>
      </c>
      <c r="D19" s="4">
        <f>C19*'RRSO Kalkulator'!E6</f>
        <v>0</v>
      </c>
      <c r="E19" s="4">
        <f>MAX(F19-D19,0)</f>
        <v>0</v>
      </c>
      <c r="F19" s="4">
        <f>IF(A19&lt;='RRSO Kalkulator'!B5,'RRSO Kalkulator'!E7,0)</f>
        <v>0</v>
      </c>
      <c r="G19" s="4">
        <f>MAX(C19-E19,0)</f>
        <v>0</v>
      </c>
    </row>
    <row r="20" spans="1:7">
      <c r="A20">
        <v>16</v>
      </c>
      <c r="B20" s="8">
        <f>EDATE('RRSO Kalkulator'!B10,16)</f>
        <v>0</v>
      </c>
      <c r="C20" s="4">
        <f>G19</f>
        <v>0</v>
      </c>
      <c r="D20" s="4">
        <f>C20*'RRSO Kalkulator'!E6</f>
        <v>0</v>
      </c>
      <c r="E20" s="4">
        <f>MAX(F20-D20,0)</f>
        <v>0</v>
      </c>
      <c r="F20" s="4">
        <f>IF(A20&lt;='RRSO Kalkulator'!B5,'RRSO Kalkulator'!E7,0)</f>
        <v>0</v>
      </c>
      <c r="G20" s="4">
        <f>MAX(C20-E20,0)</f>
        <v>0</v>
      </c>
    </row>
    <row r="21" spans="1:7">
      <c r="A21">
        <v>17</v>
      </c>
      <c r="B21" s="8">
        <f>EDATE('RRSO Kalkulator'!B10,17)</f>
        <v>0</v>
      </c>
      <c r="C21" s="4">
        <f>G20</f>
        <v>0</v>
      </c>
      <c r="D21" s="4">
        <f>C21*'RRSO Kalkulator'!E6</f>
        <v>0</v>
      </c>
      <c r="E21" s="4">
        <f>MAX(F21-D21,0)</f>
        <v>0</v>
      </c>
      <c r="F21" s="4">
        <f>IF(A21&lt;='RRSO Kalkulator'!B5,'RRSO Kalkulator'!E7,0)</f>
        <v>0</v>
      </c>
      <c r="G21" s="4">
        <f>MAX(C21-E21,0)</f>
        <v>0</v>
      </c>
    </row>
    <row r="22" spans="1:7">
      <c r="A22">
        <v>18</v>
      </c>
      <c r="B22" s="8">
        <f>EDATE('RRSO Kalkulator'!B10,18)</f>
        <v>0</v>
      </c>
      <c r="C22" s="4">
        <f>G21</f>
        <v>0</v>
      </c>
      <c r="D22" s="4">
        <f>C22*'RRSO Kalkulator'!E6</f>
        <v>0</v>
      </c>
      <c r="E22" s="4">
        <f>MAX(F22-D22,0)</f>
        <v>0</v>
      </c>
      <c r="F22" s="4">
        <f>IF(A22&lt;='RRSO Kalkulator'!B5,'RRSO Kalkulator'!E7,0)</f>
        <v>0</v>
      </c>
      <c r="G22" s="4">
        <f>MAX(C22-E22,0)</f>
        <v>0</v>
      </c>
    </row>
    <row r="23" spans="1:7">
      <c r="A23">
        <v>19</v>
      </c>
      <c r="B23" s="8">
        <f>EDATE('RRSO Kalkulator'!B10,19)</f>
        <v>0</v>
      </c>
      <c r="C23" s="4">
        <f>G22</f>
        <v>0</v>
      </c>
      <c r="D23" s="4">
        <f>C23*'RRSO Kalkulator'!E6</f>
        <v>0</v>
      </c>
      <c r="E23" s="4">
        <f>MAX(F23-D23,0)</f>
        <v>0</v>
      </c>
      <c r="F23" s="4">
        <f>IF(A23&lt;='RRSO Kalkulator'!B5,'RRSO Kalkulator'!E7,0)</f>
        <v>0</v>
      </c>
      <c r="G23" s="4">
        <f>MAX(C23-E23,0)</f>
        <v>0</v>
      </c>
    </row>
    <row r="24" spans="1:7">
      <c r="A24">
        <v>20</v>
      </c>
      <c r="B24" s="8">
        <f>EDATE('RRSO Kalkulator'!B10,20)</f>
        <v>0</v>
      </c>
      <c r="C24" s="4">
        <f>G23</f>
        <v>0</v>
      </c>
      <c r="D24" s="4">
        <f>C24*'RRSO Kalkulator'!E6</f>
        <v>0</v>
      </c>
      <c r="E24" s="4">
        <f>MAX(F24-D24,0)</f>
        <v>0</v>
      </c>
      <c r="F24" s="4">
        <f>IF(A24&lt;='RRSO Kalkulator'!B5,'RRSO Kalkulator'!E7,0)</f>
        <v>0</v>
      </c>
      <c r="G24" s="4">
        <f>MAX(C24-E24,0)</f>
        <v>0</v>
      </c>
    </row>
    <row r="25" spans="1:7">
      <c r="A25">
        <v>21</v>
      </c>
      <c r="B25" s="8">
        <f>EDATE('RRSO Kalkulator'!B10,21)</f>
        <v>0</v>
      </c>
      <c r="C25" s="4">
        <f>G24</f>
        <v>0</v>
      </c>
      <c r="D25" s="4">
        <f>C25*'RRSO Kalkulator'!E6</f>
        <v>0</v>
      </c>
      <c r="E25" s="4">
        <f>MAX(F25-D25,0)</f>
        <v>0</v>
      </c>
      <c r="F25" s="4">
        <f>IF(A25&lt;='RRSO Kalkulator'!B5,'RRSO Kalkulator'!E7,0)</f>
        <v>0</v>
      </c>
      <c r="G25" s="4">
        <f>MAX(C25-E25,0)</f>
        <v>0</v>
      </c>
    </row>
    <row r="26" spans="1:7">
      <c r="A26">
        <v>22</v>
      </c>
      <c r="B26" s="8">
        <f>EDATE('RRSO Kalkulator'!B10,22)</f>
        <v>0</v>
      </c>
      <c r="C26" s="4">
        <f>G25</f>
        <v>0</v>
      </c>
      <c r="D26" s="4">
        <f>C26*'RRSO Kalkulator'!E6</f>
        <v>0</v>
      </c>
      <c r="E26" s="4">
        <f>MAX(F26-D26,0)</f>
        <v>0</v>
      </c>
      <c r="F26" s="4">
        <f>IF(A26&lt;='RRSO Kalkulator'!B5,'RRSO Kalkulator'!E7,0)</f>
        <v>0</v>
      </c>
      <c r="G26" s="4">
        <f>MAX(C26-E26,0)</f>
        <v>0</v>
      </c>
    </row>
    <row r="27" spans="1:7">
      <c r="A27">
        <v>23</v>
      </c>
      <c r="B27" s="8">
        <f>EDATE('RRSO Kalkulator'!B10,23)</f>
        <v>0</v>
      </c>
      <c r="C27" s="4">
        <f>G26</f>
        <v>0</v>
      </c>
      <c r="D27" s="4">
        <f>C27*'RRSO Kalkulator'!E6</f>
        <v>0</v>
      </c>
      <c r="E27" s="4">
        <f>MAX(F27-D27,0)</f>
        <v>0</v>
      </c>
      <c r="F27" s="4">
        <f>IF(A27&lt;='RRSO Kalkulator'!B5,'RRSO Kalkulator'!E7,0)</f>
        <v>0</v>
      </c>
      <c r="G27" s="4">
        <f>MAX(C27-E27,0)</f>
        <v>0</v>
      </c>
    </row>
    <row r="28" spans="1:7">
      <c r="A28">
        <v>24</v>
      </c>
      <c r="B28" s="8">
        <f>EDATE('RRSO Kalkulator'!B10,24)</f>
        <v>0</v>
      </c>
      <c r="C28" s="4">
        <f>G27</f>
        <v>0</v>
      </c>
      <c r="D28" s="4">
        <f>C28*'RRSO Kalkulator'!E6</f>
        <v>0</v>
      </c>
      <c r="E28" s="4">
        <f>MAX(F28-D28,0)</f>
        <v>0</v>
      </c>
      <c r="F28" s="4">
        <f>IF(A28&lt;='RRSO Kalkulator'!B5,'RRSO Kalkulator'!E7,0)</f>
        <v>0</v>
      </c>
      <c r="G28" s="4">
        <f>MAX(C28-E28,0)</f>
        <v>0</v>
      </c>
    </row>
    <row r="29" spans="1:7">
      <c r="A29">
        <v>25</v>
      </c>
      <c r="B29" s="8">
        <f>EDATE('RRSO Kalkulator'!B10,25)</f>
        <v>0</v>
      </c>
      <c r="C29" s="4">
        <f>G28</f>
        <v>0</v>
      </c>
      <c r="D29" s="4">
        <f>C29*'RRSO Kalkulator'!E6</f>
        <v>0</v>
      </c>
      <c r="E29" s="4">
        <f>MAX(F29-D29,0)</f>
        <v>0</v>
      </c>
      <c r="F29" s="4">
        <f>IF(A29&lt;='RRSO Kalkulator'!B5,'RRSO Kalkulator'!E7,0)</f>
        <v>0</v>
      </c>
      <c r="G29" s="4">
        <f>MAX(C29-E29,0)</f>
        <v>0</v>
      </c>
    </row>
    <row r="30" spans="1:7">
      <c r="A30">
        <v>26</v>
      </c>
      <c r="B30" s="8">
        <f>EDATE('RRSO Kalkulator'!B10,26)</f>
        <v>0</v>
      </c>
      <c r="C30" s="4">
        <f>G29</f>
        <v>0</v>
      </c>
      <c r="D30" s="4">
        <f>C30*'RRSO Kalkulator'!E6</f>
        <v>0</v>
      </c>
      <c r="E30" s="4">
        <f>MAX(F30-D30,0)</f>
        <v>0</v>
      </c>
      <c r="F30" s="4">
        <f>IF(A30&lt;='RRSO Kalkulator'!B5,'RRSO Kalkulator'!E7,0)</f>
        <v>0</v>
      </c>
      <c r="G30" s="4">
        <f>MAX(C30-E30,0)</f>
        <v>0</v>
      </c>
    </row>
    <row r="31" spans="1:7">
      <c r="A31">
        <v>27</v>
      </c>
      <c r="B31" s="8">
        <f>EDATE('RRSO Kalkulator'!B10,27)</f>
        <v>0</v>
      </c>
      <c r="C31" s="4">
        <f>G30</f>
        <v>0</v>
      </c>
      <c r="D31" s="4">
        <f>C31*'RRSO Kalkulator'!E6</f>
        <v>0</v>
      </c>
      <c r="E31" s="4">
        <f>MAX(F31-D31,0)</f>
        <v>0</v>
      </c>
      <c r="F31" s="4">
        <f>IF(A31&lt;='RRSO Kalkulator'!B5,'RRSO Kalkulator'!E7,0)</f>
        <v>0</v>
      </c>
      <c r="G31" s="4">
        <f>MAX(C31-E31,0)</f>
        <v>0</v>
      </c>
    </row>
    <row r="32" spans="1:7">
      <c r="A32">
        <v>28</v>
      </c>
      <c r="B32" s="8">
        <f>EDATE('RRSO Kalkulator'!B10,28)</f>
        <v>0</v>
      </c>
      <c r="C32" s="4">
        <f>G31</f>
        <v>0</v>
      </c>
      <c r="D32" s="4">
        <f>C32*'RRSO Kalkulator'!E6</f>
        <v>0</v>
      </c>
      <c r="E32" s="4">
        <f>MAX(F32-D32,0)</f>
        <v>0</v>
      </c>
      <c r="F32" s="4">
        <f>IF(A32&lt;='RRSO Kalkulator'!B5,'RRSO Kalkulator'!E7,0)</f>
        <v>0</v>
      </c>
      <c r="G32" s="4">
        <f>MAX(C32-E32,0)</f>
        <v>0</v>
      </c>
    </row>
    <row r="33" spans="1:7">
      <c r="A33">
        <v>29</v>
      </c>
      <c r="B33" s="8">
        <f>EDATE('RRSO Kalkulator'!B10,29)</f>
        <v>0</v>
      </c>
      <c r="C33" s="4">
        <f>G32</f>
        <v>0</v>
      </c>
      <c r="D33" s="4">
        <f>C33*'RRSO Kalkulator'!E6</f>
        <v>0</v>
      </c>
      <c r="E33" s="4">
        <f>MAX(F33-D33,0)</f>
        <v>0</v>
      </c>
      <c r="F33" s="4">
        <f>IF(A33&lt;='RRSO Kalkulator'!B5,'RRSO Kalkulator'!E7,0)</f>
        <v>0</v>
      </c>
      <c r="G33" s="4">
        <f>MAX(C33-E33,0)</f>
        <v>0</v>
      </c>
    </row>
    <row r="34" spans="1:7">
      <c r="A34">
        <v>30</v>
      </c>
      <c r="B34" s="8">
        <f>EDATE('RRSO Kalkulator'!B10,30)</f>
        <v>0</v>
      </c>
      <c r="C34" s="4">
        <f>G33</f>
        <v>0</v>
      </c>
      <c r="D34" s="4">
        <f>C34*'RRSO Kalkulator'!E6</f>
        <v>0</v>
      </c>
      <c r="E34" s="4">
        <f>MAX(F34-D34,0)</f>
        <v>0</v>
      </c>
      <c r="F34" s="4">
        <f>IF(A34&lt;='RRSO Kalkulator'!B5,'RRSO Kalkulator'!E7,0)</f>
        <v>0</v>
      </c>
      <c r="G34" s="4">
        <f>MAX(C34-E34,0)</f>
        <v>0</v>
      </c>
    </row>
    <row r="35" spans="1:7">
      <c r="A35">
        <v>31</v>
      </c>
      <c r="B35" s="8">
        <f>EDATE('RRSO Kalkulator'!B10,31)</f>
        <v>0</v>
      </c>
      <c r="C35" s="4">
        <f>G34</f>
        <v>0</v>
      </c>
      <c r="D35" s="4">
        <f>C35*'RRSO Kalkulator'!E6</f>
        <v>0</v>
      </c>
      <c r="E35" s="4">
        <f>MAX(F35-D35,0)</f>
        <v>0</v>
      </c>
      <c r="F35" s="4">
        <f>IF(A35&lt;='RRSO Kalkulator'!B5,'RRSO Kalkulator'!E7,0)</f>
        <v>0</v>
      </c>
      <c r="G35" s="4">
        <f>MAX(C35-E35,0)</f>
        <v>0</v>
      </c>
    </row>
    <row r="36" spans="1:7">
      <c r="A36">
        <v>32</v>
      </c>
      <c r="B36" s="8">
        <f>EDATE('RRSO Kalkulator'!B10,32)</f>
        <v>0</v>
      </c>
      <c r="C36" s="4">
        <f>G35</f>
        <v>0</v>
      </c>
      <c r="D36" s="4">
        <f>C36*'RRSO Kalkulator'!E6</f>
        <v>0</v>
      </c>
      <c r="E36" s="4">
        <f>MAX(F36-D36,0)</f>
        <v>0</v>
      </c>
      <c r="F36" s="4">
        <f>IF(A36&lt;='RRSO Kalkulator'!B5,'RRSO Kalkulator'!E7,0)</f>
        <v>0</v>
      </c>
      <c r="G36" s="4">
        <f>MAX(C36-E36,0)</f>
        <v>0</v>
      </c>
    </row>
    <row r="37" spans="1:7">
      <c r="A37">
        <v>33</v>
      </c>
      <c r="B37" s="8">
        <f>EDATE('RRSO Kalkulator'!B10,33)</f>
        <v>0</v>
      </c>
      <c r="C37" s="4">
        <f>G36</f>
        <v>0</v>
      </c>
      <c r="D37" s="4">
        <f>C37*'RRSO Kalkulator'!E6</f>
        <v>0</v>
      </c>
      <c r="E37" s="4">
        <f>MAX(F37-D37,0)</f>
        <v>0</v>
      </c>
      <c r="F37" s="4">
        <f>IF(A37&lt;='RRSO Kalkulator'!B5,'RRSO Kalkulator'!E7,0)</f>
        <v>0</v>
      </c>
      <c r="G37" s="4">
        <f>MAX(C37-E37,0)</f>
        <v>0</v>
      </c>
    </row>
    <row r="38" spans="1:7">
      <c r="A38">
        <v>34</v>
      </c>
      <c r="B38" s="8">
        <f>EDATE('RRSO Kalkulator'!B10,34)</f>
        <v>0</v>
      </c>
      <c r="C38" s="4">
        <f>G37</f>
        <v>0</v>
      </c>
      <c r="D38" s="4">
        <f>C38*'RRSO Kalkulator'!E6</f>
        <v>0</v>
      </c>
      <c r="E38" s="4">
        <f>MAX(F38-D38,0)</f>
        <v>0</v>
      </c>
      <c r="F38" s="4">
        <f>IF(A38&lt;='RRSO Kalkulator'!B5,'RRSO Kalkulator'!E7,0)</f>
        <v>0</v>
      </c>
      <c r="G38" s="4">
        <f>MAX(C38-E38,0)</f>
        <v>0</v>
      </c>
    </row>
    <row r="39" spans="1:7">
      <c r="A39">
        <v>35</v>
      </c>
      <c r="B39" s="8">
        <f>EDATE('RRSO Kalkulator'!B10,35)</f>
        <v>0</v>
      </c>
      <c r="C39" s="4">
        <f>G38</f>
        <v>0</v>
      </c>
      <c r="D39" s="4">
        <f>C39*'RRSO Kalkulator'!E6</f>
        <v>0</v>
      </c>
      <c r="E39" s="4">
        <f>MAX(F39-D39,0)</f>
        <v>0</v>
      </c>
      <c r="F39" s="4">
        <f>IF(A39&lt;='RRSO Kalkulator'!B5,'RRSO Kalkulator'!E7,0)</f>
        <v>0</v>
      </c>
      <c r="G39" s="4">
        <f>MAX(C39-E39,0)</f>
        <v>0</v>
      </c>
    </row>
    <row r="40" spans="1:7">
      <c r="A40">
        <v>36</v>
      </c>
      <c r="B40" s="8">
        <f>EDATE('RRSO Kalkulator'!B10,36)</f>
        <v>0</v>
      </c>
      <c r="C40" s="4">
        <f>G39</f>
        <v>0</v>
      </c>
      <c r="D40" s="4">
        <f>C40*'RRSO Kalkulator'!E6</f>
        <v>0</v>
      </c>
      <c r="E40" s="4">
        <f>MAX(F40-D40,0)</f>
        <v>0</v>
      </c>
      <c r="F40" s="4">
        <f>IF(A40&lt;='RRSO Kalkulator'!B5,'RRSO Kalkulator'!E7,0)</f>
        <v>0</v>
      </c>
      <c r="G40" s="4">
        <f>MAX(C40-E40,0)</f>
        <v>0</v>
      </c>
    </row>
    <row r="41" spans="1:7">
      <c r="A41">
        <v>37</v>
      </c>
      <c r="B41" s="8">
        <f>EDATE('RRSO Kalkulator'!B10,37)</f>
        <v>0</v>
      </c>
      <c r="C41" s="4">
        <f>G40</f>
        <v>0</v>
      </c>
      <c r="D41" s="4">
        <f>C41*'RRSO Kalkulator'!E6</f>
        <v>0</v>
      </c>
      <c r="E41" s="4">
        <f>MAX(F41-D41,0)</f>
        <v>0</v>
      </c>
      <c r="F41" s="4">
        <f>IF(A41&lt;='RRSO Kalkulator'!B5,'RRSO Kalkulator'!E7,0)</f>
        <v>0</v>
      </c>
      <c r="G41" s="4">
        <f>MAX(C41-E41,0)</f>
        <v>0</v>
      </c>
    </row>
    <row r="42" spans="1:7">
      <c r="A42">
        <v>38</v>
      </c>
      <c r="B42" s="8">
        <f>EDATE('RRSO Kalkulator'!B10,38)</f>
        <v>0</v>
      </c>
      <c r="C42" s="4">
        <f>G41</f>
        <v>0</v>
      </c>
      <c r="D42" s="4">
        <f>C42*'RRSO Kalkulator'!E6</f>
        <v>0</v>
      </c>
      <c r="E42" s="4">
        <f>MAX(F42-D42,0)</f>
        <v>0</v>
      </c>
      <c r="F42" s="4">
        <f>IF(A42&lt;='RRSO Kalkulator'!B5,'RRSO Kalkulator'!E7,0)</f>
        <v>0</v>
      </c>
      <c r="G42" s="4">
        <f>MAX(C42-E42,0)</f>
        <v>0</v>
      </c>
    </row>
    <row r="43" spans="1:7">
      <c r="A43">
        <v>39</v>
      </c>
      <c r="B43" s="8">
        <f>EDATE('RRSO Kalkulator'!B10,39)</f>
        <v>0</v>
      </c>
      <c r="C43" s="4">
        <f>G42</f>
        <v>0</v>
      </c>
      <c r="D43" s="4">
        <f>C43*'RRSO Kalkulator'!E6</f>
        <v>0</v>
      </c>
      <c r="E43" s="4">
        <f>MAX(F43-D43,0)</f>
        <v>0</v>
      </c>
      <c r="F43" s="4">
        <f>IF(A43&lt;='RRSO Kalkulator'!B5,'RRSO Kalkulator'!E7,0)</f>
        <v>0</v>
      </c>
      <c r="G43" s="4">
        <f>MAX(C43-E43,0)</f>
        <v>0</v>
      </c>
    </row>
    <row r="44" spans="1:7">
      <c r="A44">
        <v>40</v>
      </c>
      <c r="B44" s="8">
        <f>EDATE('RRSO Kalkulator'!B10,40)</f>
        <v>0</v>
      </c>
      <c r="C44" s="4">
        <f>G43</f>
        <v>0</v>
      </c>
      <c r="D44" s="4">
        <f>C44*'RRSO Kalkulator'!E6</f>
        <v>0</v>
      </c>
      <c r="E44" s="4">
        <f>MAX(F44-D44,0)</f>
        <v>0</v>
      </c>
      <c r="F44" s="4">
        <f>IF(A44&lt;='RRSO Kalkulator'!B5,'RRSO Kalkulator'!E7,0)</f>
        <v>0</v>
      </c>
      <c r="G44" s="4">
        <f>MAX(C44-E44,0)</f>
        <v>0</v>
      </c>
    </row>
    <row r="45" spans="1:7">
      <c r="A45">
        <v>41</v>
      </c>
      <c r="B45" s="8">
        <f>EDATE('RRSO Kalkulator'!B10,41)</f>
        <v>0</v>
      </c>
      <c r="C45" s="4">
        <f>G44</f>
        <v>0</v>
      </c>
      <c r="D45" s="4">
        <f>C45*'RRSO Kalkulator'!E6</f>
        <v>0</v>
      </c>
      <c r="E45" s="4">
        <f>MAX(F45-D45,0)</f>
        <v>0</v>
      </c>
      <c r="F45" s="4">
        <f>IF(A45&lt;='RRSO Kalkulator'!B5,'RRSO Kalkulator'!E7,0)</f>
        <v>0</v>
      </c>
      <c r="G45" s="4">
        <f>MAX(C45-E45,0)</f>
        <v>0</v>
      </c>
    </row>
    <row r="46" spans="1:7">
      <c r="A46">
        <v>42</v>
      </c>
      <c r="B46" s="8">
        <f>EDATE('RRSO Kalkulator'!B10,42)</f>
        <v>0</v>
      </c>
      <c r="C46" s="4">
        <f>G45</f>
        <v>0</v>
      </c>
      <c r="D46" s="4">
        <f>C46*'RRSO Kalkulator'!E6</f>
        <v>0</v>
      </c>
      <c r="E46" s="4">
        <f>MAX(F46-D46,0)</f>
        <v>0</v>
      </c>
      <c r="F46" s="4">
        <f>IF(A46&lt;='RRSO Kalkulator'!B5,'RRSO Kalkulator'!E7,0)</f>
        <v>0</v>
      </c>
      <c r="G46" s="4">
        <f>MAX(C46-E46,0)</f>
        <v>0</v>
      </c>
    </row>
    <row r="47" spans="1:7">
      <c r="A47">
        <v>43</v>
      </c>
      <c r="B47" s="8">
        <f>EDATE('RRSO Kalkulator'!B10,43)</f>
        <v>0</v>
      </c>
      <c r="C47" s="4">
        <f>G46</f>
        <v>0</v>
      </c>
      <c r="D47" s="4">
        <f>C47*'RRSO Kalkulator'!E6</f>
        <v>0</v>
      </c>
      <c r="E47" s="4">
        <f>MAX(F47-D47,0)</f>
        <v>0</v>
      </c>
      <c r="F47" s="4">
        <f>IF(A47&lt;='RRSO Kalkulator'!B5,'RRSO Kalkulator'!E7,0)</f>
        <v>0</v>
      </c>
      <c r="G47" s="4">
        <f>MAX(C47-E47,0)</f>
        <v>0</v>
      </c>
    </row>
    <row r="48" spans="1:7">
      <c r="A48">
        <v>44</v>
      </c>
      <c r="B48" s="8">
        <f>EDATE('RRSO Kalkulator'!B10,44)</f>
        <v>0</v>
      </c>
      <c r="C48" s="4">
        <f>G47</f>
        <v>0</v>
      </c>
      <c r="D48" s="4">
        <f>C48*'RRSO Kalkulator'!E6</f>
        <v>0</v>
      </c>
      <c r="E48" s="4">
        <f>MAX(F48-D48,0)</f>
        <v>0</v>
      </c>
      <c r="F48" s="4">
        <f>IF(A48&lt;='RRSO Kalkulator'!B5,'RRSO Kalkulator'!E7,0)</f>
        <v>0</v>
      </c>
      <c r="G48" s="4">
        <f>MAX(C48-E48,0)</f>
        <v>0</v>
      </c>
    </row>
    <row r="49" spans="1:7">
      <c r="A49">
        <v>45</v>
      </c>
      <c r="B49" s="8">
        <f>EDATE('RRSO Kalkulator'!B10,45)</f>
        <v>0</v>
      </c>
      <c r="C49" s="4">
        <f>G48</f>
        <v>0</v>
      </c>
      <c r="D49" s="4">
        <f>C49*'RRSO Kalkulator'!E6</f>
        <v>0</v>
      </c>
      <c r="E49" s="4">
        <f>MAX(F49-D49,0)</f>
        <v>0</v>
      </c>
      <c r="F49" s="4">
        <f>IF(A49&lt;='RRSO Kalkulator'!B5,'RRSO Kalkulator'!E7,0)</f>
        <v>0</v>
      </c>
      <c r="G49" s="4">
        <f>MAX(C49-E49,0)</f>
        <v>0</v>
      </c>
    </row>
    <row r="50" spans="1:7">
      <c r="A50">
        <v>46</v>
      </c>
      <c r="B50" s="8">
        <f>EDATE('RRSO Kalkulator'!B10,46)</f>
        <v>0</v>
      </c>
      <c r="C50" s="4">
        <f>G49</f>
        <v>0</v>
      </c>
      <c r="D50" s="4">
        <f>C50*'RRSO Kalkulator'!E6</f>
        <v>0</v>
      </c>
      <c r="E50" s="4">
        <f>MAX(F50-D50,0)</f>
        <v>0</v>
      </c>
      <c r="F50" s="4">
        <f>IF(A50&lt;='RRSO Kalkulator'!B5,'RRSO Kalkulator'!E7,0)</f>
        <v>0</v>
      </c>
      <c r="G50" s="4">
        <f>MAX(C50-E50,0)</f>
        <v>0</v>
      </c>
    </row>
    <row r="51" spans="1:7">
      <c r="A51">
        <v>47</v>
      </c>
      <c r="B51" s="8">
        <f>EDATE('RRSO Kalkulator'!B10,47)</f>
        <v>0</v>
      </c>
      <c r="C51" s="4">
        <f>G50</f>
        <v>0</v>
      </c>
      <c r="D51" s="4">
        <f>C51*'RRSO Kalkulator'!E6</f>
        <v>0</v>
      </c>
      <c r="E51" s="4">
        <f>MAX(F51-D51,0)</f>
        <v>0</v>
      </c>
      <c r="F51" s="4">
        <f>IF(A51&lt;='RRSO Kalkulator'!B5,'RRSO Kalkulator'!E7,0)</f>
        <v>0</v>
      </c>
      <c r="G51" s="4">
        <f>MAX(C51-E51,0)</f>
        <v>0</v>
      </c>
    </row>
    <row r="52" spans="1:7">
      <c r="A52">
        <v>48</v>
      </c>
      <c r="B52" s="8">
        <f>EDATE('RRSO Kalkulator'!B10,48)</f>
        <v>0</v>
      </c>
      <c r="C52" s="4">
        <f>G51</f>
        <v>0</v>
      </c>
      <c r="D52" s="4">
        <f>C52*'RRSO Kalkulator'!E6</f>
        <v>0</v>
      </c>
      <c r="E52" s="4">
        <f>MAX(F52-D52,0)</f>
        <v>0</v>
      </c>
      <c r="F52" s="4">
        <f>IF(A52&lt;='RRSO Kalkulator'!B5,'RRSO Kalkulator'!E7,0)</f>
        <v>0</v>
      </c>
      <c r="G52" s="4">
        <f>MAX(C52-E52,0)</f>
        <v>0</v>
      </c>
    </row>
    <row r="53" spans="1:7">
      <c r="A53">
        <v>49</v>
      </c>
      <c r="B53" s="8">
        <f>EDATE('RRSO Kalkulator'!B10,49)</f>
        <v>0</v>
      </c>
      <c r="C53" s="4">
        <f>G52</f>
        <v>0</v>
      </c>
      <c r="D53" s="4">
        <f>C53*'RRSO Kalkulator'!E6</f>
        <v>0</v>
      </c>
      <c r="E53" s="4">
        <f>MAX(F53-D53,0)</f>
        <v>0</v>
      </c>
      <c r="F53" s="4">
        <f>IF(A53&lt;='RRSO Kalkulator'!B5,'RRSO Kalkulator'!E7,0)</f>
        <v>0</v>
      </c>
      <c r="G53" s="4">
        <f>MAX(C53-E53,0)</f>
        <v>0</v>
      </c>
    </row>
    <row r="54" spans="1:7">
      <c r="A54">
        <v>50</v>
      </c>
      <c r="B54" s="8">
        <f>EDATE('RRSO Kalkulator'!B10,50)</f>
        <v>0</v>
      </c>
      <c r="C54" s="4">
        <f>G53</f>
        <v>0</v>
      </c>
      <c r="D54" s="4">
        <f>C54*'RRSO Kalkulator'!E6</f>
        <v>0</v>
      </c>
      <c r="E54" s="4">
        <f>MAX(F54-D54,0)</f>
        <v>0</v>
      </c>
      <c r="F54" s="4">
        <f>IF(A54&lt;='RRSO Kalkulator'!B5,'RRSO Kalkulator'!E7,0)</f>
        <v>0</v>
      </c>
      <c r="G54" s="4">
        <f>MAX(C54-E54,0)</f>
        <v>0</v>
      </c>
    </row>
    <row r="55" spans="1:7">
      <c r="A55">
        <v>51</v>
      </c>
      <c r="B55" s="8">
        <f>EDATE('RRSO Kalkulator'!B10,51)</f>
        <v>0</v>
      </c>
      <c r="C55" s="4">
        <f>G54</f>
        <v>0</v>
      </c>
      <c r="D55" s="4">
        <f>C55*'RRSO Kalkulator'!E6</f>
        <v>0</v>
      </c>
      <c r="E55" s="4">
        <f>MAX(F55-D55,0)</f>
        <v>0</v>
      </c>
      <c r="F55" s="4">
        <f>IF(A55&lt;='RRSO Kalkulator'!B5,'RRSO Kalkulator'!E7,0)</f>
        <v>0</v>
      </c>
      <c r="G55" s="4">
        <f>MAX(C55-E55,0)</f>
        <v>0</v>
      </c>
    </row>
    <row r="56" spans="1:7">
      <c r="A56">
        <v>52</v>
      </c>
      <c r="B56" s="8">
        <f>EDATE('RRSO Kalkulator'!B10,52)</f>
        <v>0</v>
      </c>
      <c r="C56" s="4">
        <f>G55</f>
        <v>0</v>
      </c>
      <c r="D56" s="4">
        <f>C56*'RRSO Kalkulator'!E6</f>
        <v>0</v>
      </c>
      <c r="E56" s="4">
        <f>MAX(F56-D56,0)</f>
        <v>0</v>
      </c>
      <c r="F56" s="4">
        <f>IF(A56&lt;='RRSO Kalkulator'!B5,'RRSO Kalkulator'!E7,0)</f>
        <v>0</v>
      </c>
      <c r="G56" s="4">
        <f>MAX(C56-E56,0)</f>
        <v>0</v>
      </c>
    </row>
    <row r="57" spans="1:7">
      <c r="A57">
        <v>53</v>
      </c>
      <c r="B57" s="8">
        <f>EDATE('RRSO Kalkulator'!B10,53)</f>
        <v>0</v>
      </c>
      <c r="C57" s="4">
        <f>G56</f>
        <v>0</v>
      </c>
      <c r="D57" s="4">
        <f>C57*'RRSO Kalkulator'!E6</f>
        <v>0</v>
      </c>
      <c r="E57" s="4">
        <f>MAX(F57-D57,0)</f>
        <v>0</v>
      </c>
      <c r="F57" s="4">
        <f>IF(A57&lt;='RRSO Kalkulator'!B5,'RRSO Kalkulator'!E7,0)</f>
        <v>0</v>
      </c>
      <c r="G57" s="4">
        <f>MAX(C57-E57,0)</f>
        <v>0</v>
      </c>
    </row>
    <row r="58" spans="1:7">
      <c r="A58">
        <v>54</v>
      </c>
      <c r="B58" s="8">
        <f>EDATE('RRSO Kalkulator'!B10,54)</f>
        <v>0</v>
      </c>
      <c r="C58" s="4">
        <f>G57</f>
        <v>0</v>
      </c>
      <c r="D58" s="4">
        <f>C58*'RRSO Kalkulator'!E6</f>
        <v>0</v>
      </c>
      <c r="E58" s="4">
        <f>MAX(F58-D58,0)</f>
        <v>0</v>
      </c>
      <c r="F58" s="4">
        <f>IF(A58&lt;='RRSO Kalkulator'!B5,'RRSO Kalkulator'!E7,0)</f>
        <v>0</v>
      </c>
      <c r="G58" s="4">
        <f>MAX(C58-E58,0)</f>
        <v>0</v>
      </c>
    </row>
    <row r="59" spans="1:7">
      <c r="A59">
        <v>55</v>
      </c>
      <c r="B59" s="8">
        <f>EDATE('RRSO Kalkulator'!B10,55)</f>
        <v>0</v>
      </c>
      <c r="C59" s="4">
        <f>G58</f>
        <v>0</v>
      </c>
      <c r="D59" s="4">
        <f>C59*'RRSO Kalkulator'!E6</f>
        <v>0</v>
      </c>
      <c r="E59" s="4">
        <f>MAX(F59-D59,0)</f>
        <v>0</v>
      </c>
      <c r="F59" s="4">
        <f>IF(A59&lt;='RRSO Kalkulator'!B5,'RRSO Kalkulator'!E7,0)</f>
        <v>0</v>
      </c>
      <c r="G59" s="4">
        <f>MAX(C59-E59,0)</f>
        <v>0</v>
      </c>
    </row>
    <row r="60" spans="1:7">
      <c r="A60">
        <v>56</v>
      </c>
      <c r="B60" s="8">
        <f>EDATE('RRSO Kalkulator'!B10,56)</f>
        <v>0</v>
      </c>
      <c r="C60" s="4">
        <f>G59</f>
        <v>0</v>
      </c>
      <c r="D60" s="4">
        <f>C60*'RRSO Kalkulator'!E6</f>
        <v>0</v>
      </c>
      <c r="E60" s="4">
        <f>MAX(F60-D60,0)</f>
        <v>0</v>
      </c>
      <c r="F60" s="4">
        <f>IF(A60&lt;='RRSO Kalkulator'!B5,'RRSO Kalkulator'!E7,0)</f>
        <v>0</v>
      </c>
      <c r="G60" s="4">
        <f>MAX(C60-E60,0)</f>
        <v>0</v>
      </c>
    </row>
    <row r="61" spans="1:7">
      <c r="A61">
        <v>57</v>
      </c>
      <c r="B61" s="8">
        <f>EDATE('RRSO Kalkulator'!B10,57)</f>
        <v>0</v>
      </c>
      <c r="C61" s="4">
        <f>G60</f>
        <v>0</v>
      </c>
      <c r="D61" s="4">
        <f>C61*'RRSO Kalkulator'!E6</f>
        <v>0</v>
      </c>
      <c r="E61" s="4">
        <f>MAX(F61-D61,0)</f>
        <v>0</v>
      </c>
      <c r="F61" s="4">
        <f>IF(A61&lt;='RRSO Kalkulator'!B5,'RRSO Kalkulator'!E7,0)</f>
        <v>0</v>
      </c>
      <c r="G61" s="4">
        <f>MAX(C61-E61,0)</f>
        <v>0</v>
      </c>
    </row>
    <row r="62" spans="1:7">
      <c r="A62">
        <v>58</v>
      </c>
      <c r="B62" s="8">
        <f>EDATE('RRSO Kalkulator'!B10,58)</f>
        <v>0</v>
      </c>
      <c r="C62" s="4">
        <f>G61</f>
        <v>0</v>
      </c>
      <c r="D62" s="4">
        <f>C62*'RRSO Kalkulator'!E6</f>
        <v>0</v>
      </c>
      <c r="E62" s="4">
        <f>MAX(F62-D62,0)</f>
        <v>0</v>
      </c>
      <c r="F62" s="4">
        <f>IF(A62&lt;='RRSO Kalkulator'!B5,'RRSO Kalkulator'!E7,0)</f>
        <v>0</v>
      </c>
      <c r="G62" s="4">
        <f>MAX(C62-E62,0)</f>
        <v>0</v>
      </c>
    </row>
    <row r="63" spans="1:7">
      <c r="A63">
        <v>59</v>
      </c>
      <c r="B63" s="8">
        <f>EDATE('RRSO Kalkulator'!B10,59)</f>
        <v>0</v>
      </c>
      <c r="C63" s="4">
        <f>G62</f>
        <v>0</v>
      </c>
      <c r="D63" s="4">
        <f>C63*'RRSO Kalkulator'!E6</f>
        <v>0</v>
      </c>
      <c r="E63" s="4">
        <f>MAX(F63-D63,0)</f>
        <v>0</v>
      </c>
      <c r="F63" s="4">
        <f>IF(A63&lt;='RRSO Kalkulator'!B5,'RRSO Kalkulator'!E7,0)</f>
        <v>0</v>
      </c>
      <c r="G63" s="4">
        <f>MAX(C63-E63,0)</f>
        <v>0</v>
      </c>
    </row>
    <row r="64" spans="1:7">
      <c r="A64">
        <v>60</v>
      </c>
      <c r="B64" s="8">
        <f>EDATE('RRSO Kalkulator'!B10,60)</f>
        <v>0</v>
      </c>
      <c r="C64" s="4">
        <f>G63</f>
        <v>0</v>
      </c>
      <c r="D64" s="4">
        <f>C64*'RRSO Kalkulator'!E6</f>
        <v>0</v>
      </c>
      <c r="E64" s="4">
        <f>MAX(F64-D64,0)</f>
        <v>0</v>
      </c>
      <c r="F64" s="4">
        <f>IF(A64&lt;='RRSO Kalkulator'!B5,'RRSO Kalkulator'!E7,0)</f>
        <v>0</v>
      </c>
      <c r="G64" s="4">
        <f>MAX(C64-E64,0)</f>
        <v>0</v>
      </c>
    </row>
    <row r="65" spans="1:7">
      <c r="A65">
        <v>61</v>
      </c>
      <c r="B65" s="8">
        <f>EDATE('RRSO Kalkulator'!B10,61)</f>
        <v>0</v>
      </c>
      <c r="C65" s="4">
        <f>G64</f>
        <v>0</v>
      </c>
      <c r="D65" s="4">
        <f>C65*'RRSO Kalkulator'!E6</f>
        <v>0</v>
      </c>
      <c r="E65" s="4">
        <f>MAX(F65-D65,0)</f>
        <v>0</v>
      </c>
      <c r="F65" s="4">
        <f>IF(A65&lt;='RRSO Kalkulator'!B5,'RRSO Kalkulator'!E7,0)</f>
        <v>0</v>
      </c>
      <c r="G65" s="4">
        <f>MAX(C65-E65,0)</f>
        <v>0</v>
      </c>
    </row>
    <row r="66" spans="1:7">
      <c r="A66">
        <v>62</v>
      </c>
      <c r="B66" s="8">
        <f>EDATE('RRSO Kalkulator'!B10,62)</f>
        <v>0</v>
      </c>
      <c r="C66" s="4">
        <f>G65</f>
        <v>0</v>
      </c>
      <c r="D66" s="4">
        <f>C66*'RRSO Kalkulator'!E6</f>
        <v>0</v>
      </c>
      <c r="E66" s="4">
        <f>MAX(F66-D66,0)</f>
        <v>0</v>
      </c>
      <c r="F66" s="4">
        <f>IF(A66&lt;='RRSO Kalkulator'!B5,'RRSO Kalkulator'!E7,0)</f>
        <v>0</v>
      </c>
      <c r="G66" s="4">
        <f>MAX(C66-E66,0)</f>
        <v>0</v>
      </c>
    </row>
    <row r="67" spans="1:7">
      <c r="A67">
        <v>63</v>
      </c>
      <c r="B67" s="8">
        <f>EDATE('RRSO Kalkulator'!B10,63)</f>
        <v>0</v>
      </c>
      <c r="C67" s="4">
        <f>G66</f>
        <v>0</v>
      </c>
      <c r="D67" s="4">
        <f>C67*'RRSO Kalkulator'!E6</f>
        <v>0</v>
      </c>
      <c r="E67" s="4">
        <f>MAX(F67-D67,0)</f>
        <v>0</v>
      </c>
      <c r="F67" s="4">
        <f>IF(A67&lt;='RRSO Kalkulator'!B5,'RRSO Kalkulator'!E7,0)</f>
        <v>0</v>
      </c>
      <c r="G67" s="4">
        <f>MAX(C67-E67,0)</f>
        <v>0</v>
      </c>
    </row>
    <row r="68" spans="1:7">
      <c r="A68">
        <v>64</v>
      </c>
      <c r="B68" s="8">
        <f>EDATE('RRSO Kalkulator'!B10,64)</f>
        <v>0</v>
      </c>
      <c r="C68" s="4">
        <f>G67</f>
        <v>0</v>
      </c>
      <c r="D68" s="4">
        <f>C68*'RRSO Kalkulator'!E6</f>
        <v>0</v>
      </c>
      <c r="E68" s="4">
        <f>MAX(F68-D68,0)</f>
        <v>0</v>
      </c>
      <c r="F68" s="4">
        <f>IF(A68&lt;='RRSO Kalkulator'!B5,'RRSO Kalkulator'!E7,0)</f>
        <v>0</v>
      </c>
      <c r="G68" s="4">
        <f>MAX(C68-E68,0)</f>
        <v>0</v>
      </c>
    </row>
    <row r="69" spans="1:7">
      <c r="A69">
        <v>65</v>
      </c>
      <c r="B69" s="8">
        <f>EDATE('RRSO Kalkulator'!B10,65)</f>
        <v>0</v>
      </c>
      <c r="C69" s="4">
        <f>G68</f>
        <v>0</v>
      </c>
      <c r="D69" s="4">
        <f>C69*'RRSO Kalkulator'!E6</f>
        <v>0</v>
      </c>
      <c r="E69" s="4">
        <f>MAX(F69-D69,0)</f>
        <v>0</v>
      </c>
      <c r="F69" s="4">
        <f>IF(A69&lt;='RRSO Kalkulator'!B5,'RRSO Kalkulator'!E7,0)</f>
        <v>0</v>
      </c>
      <c r="G69" s="4">
        <f>MAX(C69-E69,0)</f>
        <v>0</v>
      </c>
    </row>
    <row r="70" spans="1:7">
      <c r="A70">
        <v>66</v>
      </c>
      <c r="B70" s="8">
        <f>EDATE('RRSO Kalkulator'!B10,66)</f>
        <v>0</v>
      </c>
      <c r="C70" s="4">
        <f>G69</f>
        <v>0</v>
      </c>
      <c r="D70" s="4">
        <f>C70*'RRSO Kalkulator'!E6</f>
        <v>0</v>
      </c>
      <c r="E70" s="4">
        <f>MAX(F70-D70,0)</f>
        <v>0</v>
      </c>
      <c r="F70" s="4">
        <f>IF(A70&lt;='RRSO Kalkulator'!B5,'RRSO Kalkulator'!E7,0)</f>
        <v>0</v>
      </c>
      <c r="G70" s="4">
        <f>MAX(C70-E70,0)</f>
        <v>0</v>
      </c>
    </row>
    <row r="71" spans="1:7">
      <c r="A71">
        <v>67</v>
      </c>
      <c r="B71" s="8">
        <f>EDATE('RRSO Kalkulator'!B10,67)</f>
        <v>0</v>
      </c>
      <c r="C71" s="4">
        <f>G70</f>
        <v>0</v>
      </c>
      <c r="D71" s="4">
        <f>C71*'RRSO Kalkulator'!E6</f>
        <v>0</v>
      </c>
      <c r="E71" s="4">
        <f>MAX(F71-D71,0)</f>
        <v>0</v>
      </c>
      <c r="F71" s="4">
        <f>IF(A71&lt;='RRSO Kalkulator'!B5,'RRSO Kalkulator'!E7,0)</f>
        <v>0</v>
      </c>
      <c r="G71" s="4">
        <f>MAX(C71-E71,0)</f>
        <v>0</v>
      </c>
    </row>
    <row r="72" spans="1:7">
      <c r="A72">
        <v>68</v>
      </c>
      <c r="B72" s="8">
        <f>EDATE('RRSO Kalkulator'!B10,68)</f>
        <v>0</v>
      </c>
      <c r="C72" s="4">
        <f>G71</f>
        <v>0</v>
      </c>
      <c r="D72" s="4">
        <f>C72*'RRSO Kalkulator'!E6</f>
        <v>0</v>
      </c>
      <c r="E72" s="4">
        <f>MAX(F72-D72,0)</f>
        <v>0</v>
      </c>
      <c r="F72" s="4">
        <f>IF(A72&lt;='RRSO Kalkulator'!B5,'RRSO Kalkulator'!E7,0)</f>
        <v>0</v>
      </c>
      <c r="G72" s="4">
        <f>MAX(C72-E72,0)</f>
        <v>0</v>
      </c>
    </row>
    <row r="73" spans="1:7">
      <c r="A73">
        <v>69</v>
      </c>
      <c r="B73" s="8">
        <f>EDATE('RRSO Kalkulator'!B10,69)</f>
        <v>0</v>
      </c>
      <c r="C73" s="4">
        <f>G72</f>
        <v>0</v>
      </c>
      <c r="D73" s="4">
        <f>C73*'RRSO Kalkulator'!E6</f>
        <v>0</v>
      </c>
      <c r="E73" s="4">
        <f>MAX(F73-D73,0)</f>
        <v>0</v>
      </c>
      <c r="F73" s="4">
        <f>IF(A73&lt;='RRSO Kalkulator'!B5,'RRSO Kalkulator'!E7,0)</f>
        <v>0</v>
      </c>
      <c r="G73" s="4">
        <f>MAX(C73-E73,0)</f>
        <v>0</v>
      </c>
    </row>
    <row r="74" spans="1:7">
      <c r="A74">
        <v>70</v>
      </c>
      <c r="B74" s="8">
        <f>EDATE('RRSO Kalkulator'!B10,70)</f>
        <v>0</v>
      </c>
      <c r="C74" s="4">
        <f>G73</f>
        <v>0</v>
      </c>
      <c r="D74" s="4">
        <f>C74*'RRSO Kalkulator'!E6</f>
        <v>0</v>
      </c>
      <c r="E74" s="4">
        <f>MAX(F74-D74,0)</f>
        <v>0</v>
      </c>
      <c r="F74" s="4">
        <f>IF(A74&lt;='RRSO Kalkulator'!B5,'RRSO Kalkulator'!E7,0)</f>
        <v>0</v>
      </c>
      <c r="G74" s="4">
        <f>MAX(C74-E74,0)</f>
        <v>0</v>
      </c>
    </row>
    <row r="75" spans="1:7">
      <c r="A75">
        <v>71</v>
      </c>
      <c r="B75" s="8">
        <f>EDATE('RRSO Kalkulator'!B10,71)</f>
        <v>0</v>
      </c>
      <c r="C75" s="4">
        <f>G74</f>
        <v>0</v>
      </c>
      <c r="D75" s="4">
        <f>C75*'RRSO Kalkulator'!E6</f>
        <v>0</v>
      </c>
      <c r="E75" s="4">
        <f>MAX(F75-D75,0)</f>
        <v>0</v>
      </c>
      <c r="F75" s="4">
        <f>IF(A75&lt;='RRSO Kalkulator'!B5,'RRSO Kalkulator'!E7,0)</f>
        <v>0</v>
      </c>
      <c r="G75" s="4">
        <f>MAX(C75-E75,0)</f>
        <v>0</v>
      </c>
    </row>
    <row r="76" spans="1:7">
      <c r="A76">
        <v>72</v>
      </c>
      <c r="B76" s="8">
        <f>EDATE('RRSO Kalkulator'!B10,72)</f>
        <v>0</v>
      </c>
      <c r="C76" s="4">
        <f>G75</f>
        <v>0</v>
      </c>
      <c r="D76" s="4">
        <f>C76*'RRSO Kalkulator'!E6</f>
        <v>0</v>
      </c>
      <c r="E76" s="4">
        <f>MAX(F76-D76,0)</f>
        <v>0</v>
      </c>
      <c r="F76" s="4">
        <f>IF(A76&lt;='RRSO Kalkulator'!B5,'RRSO Kalkulator'!E7,0)</f>
        <v>0</v>
      </c>
      <c r="G76" s="4">
        <f>MAX(C76-E76,0)</f>
        <v>0</v>
      </c>
    </row>
    <row r="77" spans="1:7">
      <c r="A77">
        <v>73</v>
      </c>
      <c r="B77" s="8">
        <f>EDATE('RRSO Kalkulator'!B10,73)</f>
        <v>0</v>
      </c>
      <c r="C77" s="4">
        <f>G76</f>
        <v>0</v>
      </c>
      <c r="D77" s="4">
        <f>C77*'RRSO Kalkulator'!E6</f>
        <v>0</v>
      </c>
      <c r="E77" s="4">
        <f>MAX(F77-D77,0)</f>
        <v>0</v>
      </c>
      <c r="F77" s="4">
        <f>IF(A77&lt;='RRSO Kalkulator'!B5,'RRSO Kalkulator'!E7,0)</f>
        <v>0</v>
      </c>
      <c r="G77" s="4">
        <f>MAX(C77-E77,0)</f>
        <v>0</v>
      </c>
    </row>
    <row r="78" spans="1:7">
      <c r="A78">
        <v>74</v>
      </c>
      <c r="B78" s="8">
        <f>EDATE('RRSO Kalkulator'!B10,74)</f>
        <v>0</v>
      </c>
      <c r="C78" s="4">
        <f>G77</f>
        <v>0</v>
      </c>
      <c r="D78" s="4">
        <f>C78*'RRSO Kalkulator'!E6</f>
        <v>0</v>
      </c>
      <c r="E78" s="4">
        <f>MAX(F78-D78,0)</f>
        <v>0</v>
      </c>
      <c r="F78" s="4">
        <f>IF(A78&lt;='RRSO Kalkulator'!B5,'RRSO Kalkulator'!E7,0)</f>
        <v>0</v>
      </c>
      <c r="G78" s="4">
        <f>MAX(C78-E78,0)</f>
        <v>0</v>
      </c>
    </row>
    <row r="79" spans="1:7">
      <c r="A79">
        <v>75</v>
      </c>
      <c r="B79" s="8">
        <f>EDATE('RRSO Kalkulator'!B10,75)</f>
        <v>0</v>
      </c>
      <c r="C79" s="4">
        <f>G78</f>
        <v>0</v>
      </c>
      <c r="D79" s="4">
        <f>C79*'RRSO Kalkulator'!E6</f>
        <v>0</v>
      </c>
      <c r="E79" s="4">
        <f>MAX(F79-D79,0)</f>
        <v>0</v>
      </c>
      <c r="F79" s="4">
        <f>IF(A79&lt;='RRSO Kalkulator'!B5,'RRSO Kalkulator'!E7,0)</f>
        <v>0</v>
      </c>
      <c r="G79" s="4">
        <f>MAX(C79-E79,0)</f>
        <v>0</v>
      </c>
    </row>
    <row r="80" spans="1:7">
      <c r="A80">
        <v>76</v>
      </c>
      <c r="B80" s="8">
        <f>EDATE('RRSO Kalkulator'!B10,76)</f>
        <v>0</v>
      </c>
      <c r="C80" s="4">
        <f>G79</f>
        <v>0</v>
      </c>
      <c r="D80" s="4">
        <f>C80*'RRSO Kalkulator'!E6</f>
        <v>0</v>
      </c>
      <c r="E80" s="4">
        <f>MAX(F80-D80,0)</f>
        <v>0</v>
      </c>
      <c r="F80" s="4">
        <f>IF(A80&lt;='RRSO Kalkulator'!B5,'RRSO Kalkulator'!E7,0)</f>
        <v>0</v>
      </c>
      <c r="G80" s="4">
        <f>MAX(C80-E80,0)</f>
        <v>0</v>
      </c>
    </row>
    <row r="81" spans="1:7">
      <c r="A81">
        <v>77</v>
      </c>
      <c r="B81" s="8">
        <f>EDATE('RRSO Kalkulator'!B10,77)</f>
        <v>0</v>
      </c>
      <c r="C81" s="4">
        <f>G80</f>
        <v>0</v>
      </c>
      <c r="D81" s="4">
        <f>C81*'RRSO Kalkulator'!E6</f>
        <v>0</v>
      </c>
      <c r="E81" s="4">
        <f>MAX(F81-D81,0)</f>
        <v>0</v>
      </c>
      <c r="F81" s="4">
        <f>IF(A81&lt;='RRSO Kalkulator'!B5,'RRSO Kalkulator'!E7,0)</f>
        <v>0</v>
      </c>
      <c r="G81" s="4">
        <f>MAX(C81-E81,0)</f>
        <v>0</v>
      </c>
    </row>
    <row r="82" spans="1:7">
      <c r="A82">
        <v>78</v>
      </c>
      <c r="B82" s="8">
        <f>EDATE('RRSO Kalkulator'!B10,78)</f>
        <v>0</v>
      </c>
      <c r="C82" s="4">
        <f>G81</f>
        <v>0</v>
      </c>
      <c r="D82" s="4">
        <f>C82*'RRSO Kalkulator'!E6</f>
        <v>0</v>
      </c>
      <c r="E82" s="4">
        <f>MAX(F82-D82,0)</f>
        <v>0</v>
      </c>
      <c r="F82" s="4">
        <f>IF(A82&lt;='RRSO Kalkulator'!B5,'RRSO Kalkulator'!E7,0)</f>
        <v>0</v>
      </c>
      <c r="G82" s="4">
        <f>MAX(C82-E82,0)</f>
        <v>0</v>
      </c>
    </row>
    <row r="83" spans="1:7">
      <c r="A83">
        <v>79</v>
      </c>
      <c r="B83" s="8">
        <f>EDATE('RRSO Kalkulator'!B10,79)</f>
        <v>0</v>
      </c>
      <c r="C83" s="4">
        <f>G82</f>
        <v>0</v>
      </c>
      <c r="D83" s="4">
        <f>C83*'RRSO Kalkulator'!E6</f>
        <v>0</v>
      </c>
      <c r="E83" s="4">
        <f>MAX(F83-D83,0)</f>
        <v>0</v>
      </c>
      <c r="F83" s="4">
        <f>IF(A83&lt;='RRSO Kalkulator'!B5,'RRSO Kalkulator'!E7,0)</f>
        <v>0</v>
      </c>
      <c r="G83" s="4">
        <f>MAX(C83-E83,0)</f>
        <v>0</v>
      </c>
    </row>
    <row r="84" spans="1:7">
      <c r="A84">
        <v>80</v>
      </c>
      <c r="B84" s="8">
        <f>EDATE('RRSO Kalkulator'!B10,80)</f>
        <v>0</v>
      </c>
      <c r="C84" s="4">
        <f>G83</f>
        <v>0</v>
      </c>
      <c r="D84" s="4">
        <f>C84*'RRSO Kalkulator'!E6</f>
        <v>0</v>
      </c>
      <c r="E84" s="4">
        <f>MAX(F84-D84,0)</f>
        <v>0</v>
      </c>
      <c r="F84" s="4">
        <f>IF(A84&lt;='RRSO Kalkulator'!B5,'RRSO Kalkulator'!E7,0)</f>
        <v>0</v>
      </c>
      <c r="G84" s="4">
        <f>MAX(C84-E84,0)</f>
        <v>0</v>
      </c>
    </row>
    <row r="85" spans="1:7">
      <c r="A85">
        <v>81</v>
      </c>
      <c r="B85" s="8">
        <f>EDATE('RRSO Kalkulator'!B10,81)</f>
        <v>0</v>
      </c>
      <c r="C85" s="4">
        <f>G84</f>
        <v>0</v>
      </c>
      <c r="D85" s="4">
        <f>C85*'RRSO Kalkulator'!E6</f>
        <v>0</v>
      </c>
      <c r="E85" s="4">
        <f>MAX(F85-D85,0)</f>
        <v>0</v>
      </c>
      <c r="F85" s="4">
        <f>IF(A85&lt;='RRSO Kalkulator'!B5,'RRSO Kalkulator'!E7,0)</f>
        <v>0</v>
      </c>
      <c r="G85" s="4">
        <f>MAX(C85-E85,0)</f>
        <v>0</v>
      </c>
    </row>
    <row r="86" spans="1:7">
      <c r="A86">
        <v>82</v>
      </c>
      <c r="B86" s="8">
        <f>EDATE('RRSO Kalkulator'!B10,82)</f>
        <v>0</v>
      </c>
      <c r="C86" s="4">
        <f>G85</f>
        <v>0</v>
      </c>
      <c r="D86" s="4">
        <f>C86*'RRSO Kalkulator'!E6</f>
        <v>0</v>
      </c>
      <c r="E86" s="4">
        <f>MAX(F86-D86,0)</f>
        <v>0</v>
      </c>
      <c r="F86" s="4">
        <f>IF(A86&lt;='RRSO Kalkulator'!B5,'RRSO Kalkulator'!E7,0)</f>
        <v>0</v>
      </c>
      <c r="G86" s="4">
        <f>MAX(C86-E86,0)</f>
        <v>0</v>
      </c>
    </row>
    <row r="87" spans="1:7">
      <c r="A87">
        <v>83</v>
      </c>
      <c r="B87" s="8">
        <f>EDATE('RRSO Kalkulator'!B10,83)</f>
        <v>0</v>
      </c>
      <c r="C87" s="4">
        <f>G86</f>
        <v>0</v>
      </c>
      <c r="D87" s="4">
        <f>C87*'RRSO Kalkulator'!E6</f>
        <v>0</v>
      </c>
      <c r="E87" s="4">
        <f>MAX(F87-D87,0)</f>
        <v>0</v>
      </c>
      <c r="F87" s="4">
        <f>IF(A87&lt;='RRSO Kalkulator'!B5,'RRSO Kalkulator'!E7,0)</f>
        <v>0</v>
      </c>
      <c r="G87" s="4">
        <f>MAX(C87-E87,0)</f>
        <v>0</v>
      </c>
    </row>
    <row r="88" spans="1:7">
      <c r="A88">
        <v>84</v>
      </c>
      <c r="B88" s="8">
        <f>EDATE('RRSO Kalkulator'!B10,84)</f>
        <v>0</v>
      </c>
      <c r="C88" s="4">
        <f>G87</f>
        <v>0</v>
      </c>
      <c r="D88" s="4">
        <f>C88*'RRSO Kalkulator'!E6</f>
        <v>0</v>
      </c>
      <c r="E88" s="4">
        <f>MAX(F88-D88,0)</f>
        <v>0</v>
      </c>
      <c r="F88" s="4">
        <f>IF(A88&lt;='RRSO Kalkulator'!B5,'RRSO Kalkulator'!E7,0)</f>
        <v>0</v>
      </c>
      <c r="G88" s="4">
        <f>MAX(C88-E88,0)</f>
        <v>0</v>
      </c>
    </row>
    <row r="89" spans="1:7">
      <c r="A89">
        <v>85</v>
      </c>
      <c r="B89" s="8">
        <f>EDATE('RRSO Kalkulator'!B10,85)</f>
        <v>0</v>
      </c>
      <c r="C89" s="4">
        <f>G88</f>
        <v>0</v>
      </c>
      <c r="D89" s="4">
        <f>C89*'RRSO Kalkulator'!E6</f>
        <v>0</v>
      </c>
      <c r="E89" s="4">
        <f>MAX(F89-D89,0)</f>
        <v>0</v>
      </c>
      <c r="F89" s="4">
        <f>IF(A89&lt;='RRSO Kalkulator'!B5,'RRSO Kalkulator'!E7,0)</f>
        <v>0</v>
      </c>
      <c r="G89" s="4">
        <f>MAX(C89-E89,0)</f>
        <v>0</v>
      </c>
    </row>
    <row r="90" spans="1:7">
      <c r="A90">
        <v>86</v>
      </c>
      <c r="B90" s="8">
        <f>EDATE('RRSO Kalkulator'!B10,86)</f>
        <v>0</v>
      </c>
      <c r="C90" s="4">
        <f>G89</f>
        <v>0</v>
      </c>
      <c r="D90" s="4">
        <f>C90*'RRSO Kalkulator'!E6</f>
        <v>0</v>
      </c>
      <c r="E90" s="4">
        <f>MAX(F90-D90,0)</f>
        <v>0</v>
      </c>
      <c r="F90" s="4">
        <f>IF(A90&lt;='RRSO Kalkulator'!B5,'RRSO Kalkulator'!E7,0)</f>
        <v>0</v>
      </c>
      <c r="G90" s="4">
        <f>MAX(C90-E90,0)</f>
        <v>0</v>
      </c>
    </row>
    <row r="91" spans="1:7">
      <c r="A91">
        <v>87</v>
      </c>
      <c r="B91" s="8">
        <f>EDATE('RRSO Kalkulator'!B10,87)</f>
        <v>0</v>
      </c>
      <c r="C91" s="4">
        <f>G90</f>
        <v>0</v>
      </c>
      <c r="D91" s="4">
        <f>C91*'RRSO Kalkulator'!E6</f>
        <v>0</v>
      </c>
      <c r="E91" s="4">
        <f>MAX(F91-D91,0)</f>
        <v>0</v>
      </c>
      <c r="F91" s="4">
        <f>IF(A91&lt;='RRSO Kalkulator'!B5,'RRSO Kalkulator'!E7,0)</f>
        <v>0</v>
      </c>
      <c r="G91" s="4">
        <f>MAX(C91-E91,0)</f>
        <v>0</v>
      </c>
    </row>
    <row r="92" spans="1:7">
      <c r="A92">
        <v>88</v>
      </c>
      <c r="B92" s="8">
        <f>EDATE('RRSO Kalkulator'!B10,88)</f>
        <v>0</v>
      </c>
      <c r="C92" s="4">
        <f>G91</f>
        <v>0</v>
      </c>
      <c r="D92" s="4">
        <f>C92*'RRSO Kalkulator'!E6</f>
        <v>0</v>
      </c>
      <c r="E92" s="4">
        <f>MAX(F92-D92,0)</f>
        <v>0</v>
      </c>
      <c r="F92" s="4">
        <f>IF(A92&lt;='RRSO Kalkulator'!B5,'RRSO Kalkulator'!E7,0)</f>
        <v>0</v>
      </c>
      <c r="G92" s="4">
        <f>MAX(C92-E92,0)</f>
        <v>0</v>
      </c>
    </row>
    <row r="93" spans="1:7">
      <c r="A93">
        <v>89</v>
      </c>
      <c r="B93" s="8">
        <f>EDATE('RRSO Kalkulator'!B10,89)</f>
        <v>0</v>
      </c>
      <c r="C93" s="4">
        <f>G92</f>
        <v>0</v>
      </c>
      <c r="D93" s="4">
        <f>C93*'RRSO Kalkulator'!E6</f>
        <v>0</v>
      </c>
      <c r="E93" s="4">
        <f>MAX(F93-D93,0)</f>
        <v>0</v>
      </c>
      <c r="F93" s="4">
        <f>IF(A93&lt;='RRSO Kalkulator'!B5,'RRSO Kalkulator'!E7,0)</f>
        <v>0</v>
      </c>
      <c r="G93" s="4">
        <f>MAX(C93-E93,0)</f>
        <v>0</v>
      </c>
    </row>
    <row r="94" spans="1:7">
      <c r="A94">
        <v>90</v>
      </c>
      <c r="B94" s="8">
        <f>EDATE('RRSO Kalkulator'!B10,90)</f>
        <v>0</v>
      </c>
      <c r="C94" s="4">
        <f>G93</f>
        <v>0</v>
      </c>
      <c r="D94" s="4">
        <f>C94*'RRSO Kalkulator'!E6</f>
        <v>0</v>
      </c>
      <c r="E94" s="4">
        <f>MAX(F94-D94,0)</f>
        <v>0</v>
      </c>
      <c r="F94" s="4">
        <f>IF(A94&lt;='RRSO Kalkulator'!B5,'RRSO Kalkulator'!E7,0)</f>
        <v>0</v>
      </c>
      <c r="G94" s="4">
        <f>MAX(C94-E94,0)</f>
        <v>0</v>
      </c>
    </row>
    <row r="95" spans="1:7">
      <c r="A95">
        <v>91</v>
      </c>
      <c r="B95" s="8">
        <f>EDATE('RRSO Kalkulator'!B10,91)</f>
        <v>0</v>
      </c>
      <c r="C95" s="4">
        <f>G94</f>
        <v>0</v>
      </c>
      <c r="D95" s="4">
        <f>C95*'RRSO Kalkulator'!E6</f>
        <v>0</v>
      </c>
      <c r="E95" s="4">
        <f>MAX(F95-D95,0)</f>
        <v>0</v>
      </c>
      <c r="F95" s="4">
        <f>IF(A95&lt;='RRSO Kalkulator'!B5,'RRSO Kalkulator'!E7,0)</f>
        <v>0</v>
      </c>
      <c r="G95" s="4">
        <f>MAX(C95-E95,0)</f>
        <v>0</v>
      </c>
    </row>
    <row r="96" spans="1:7">
      <c r="A96">
        <v>92</v>
      </c>
      <c r="B96" s="8">
        <f>EDATE('RRSO Kalkulator'!B10,92)</f>
        <v>0</v>
      </c>
      <c r="C96" s="4">
        <f>G95</f>
        <v>0</v>
      </c>
      <c r="D96" s="4">
        <f>C96*'RRSO Kalkulator'!E6</f>
        <v>0</v>
      </c>
      <c r="E96" s="4">
        <f>MAX(F96-D96,0)</f>
        <v>0</v>
      </c>
      <c r="F96" s="4">
        <f>IF(A96&lt;='RRSO Kalkulator'!B5,'RRSO Kalkulator'!E7,0)</f>
        <v>0</v>
      </c>
      <c r="G96" s="4">
        <f>MAX(C96-E96,0)</f>
        <v>0</v>
      </c>
    </row>
    <row r="97" spans="1:7">
      <c r="A97">
        <v>93</v>
      </c>
      <c r="B97" s="8">
        <f>EDATE('RRSO Kalkulator'!B10,93)</f>
        <v>0</v>
      </c>
      <c r="C97" s="4">
        <f>G96</f>
        <v>0</v>
      </c>
      <c r="D97" s="4">
        <f>C97*'RRSO Kalkulator'!E6</f>
        <v>0</v>
      </c>
      <c r="E97" s="4">
        <f>MAX(F97-D97,0)</f>
        <v>0</v>
      </c>
      <c r="F97" s="4">
        <f>IF(A97&lt;='RRSO Kalkulator'!B5,'RRSO Kalkulator'!E7,0)</f>
        <v>0</v>
      </c>
      <c r="G97" s="4">
        <f>MAX(C97-E97,0)</f>
        <v>0</v>
      </c>
    </row>
    <row r="98" spans="1:7">
      <c r="A98">
        <v>94</v>
      </c>
      <c r="B98" s="8">
        <f>EDATE('RRSO Kalkulator'!B10,94)</f>
        <v>0</v>
      </c>
      <c r="C98" s="4">
        <f>G97</f>
        <v>0</v>
      </c>
      <c r="D98" s="4">
        <f>C98*'RRSO Kalkulator'!E6</f>
        <v>0</v>
      </c>
      <c r="E98" s="4">
        <f>MAX(F98-D98,0)</f>
        <v>0</v>
      </c>
      <c r="F98" s="4">
        <f>IF(A98&lt;='RRSO Kalkulator'!B5,'RRSO Kalkulator'!E7,0)</f>
        <v>0</v>
      </c>
      <c r="G98" s="4">
        <f>MAX(C98-E98,0)</f>
        <v>0</v>
      </c>
    </row>
    <row r="99" spans="1:7">
      <c r="A99">
        <v>95</v>
      </c>
      <c r="B99" s="8">
        <f>EDATE('RRSO Kalkulator'!B10,95)</f>
        <v>0</v>
      </c>
      <c r="C99" s="4">
        <f>G98</f>
        <v>0</v>
      </c>
      <c r="D99" s="4">
        <f>C99*'RRSO Kalkulator'!E6</f>
        <v>0</v>
      </c>
      <c r="E99" s="4">
        <f>MAX(F99-D99,0)</f>
        <v>0</v>
      </c>
      <c r="F99" s="4">
        <f>IF(A99&lt;='RRSO Kalkulator'!B5,'RRSO Kalkulator'!E7,0)</f>
        <v>0</v>
      </c>
      <c r="G99" s="4">
        <f>MAX(C99-E99,0)</f>
        <v>0</v>
      </c>
    </row>
    <row r="100" spans="1:7">
      <c r="A100">
        <v>96</v>
      </c>
      <c r="B100" s="8">
        <f>EDATE('RRSO Kalkulator'!B10,96)</f>
        <v>0</v>
      </c>
      <c r="C100" s="4">
        <f>G99</f>
        <v>0</v>
      </c>
      <c r="D100" s="4">
        <f>C100*'RRSO Kalkulator'!E6</f>
        <v>0</v>
      </c>
      <c r="E100" s="4">
        <f>MAX(F100-D100,0)</f>
        <v>0</v>
      </c>
      <c r="F100" s="4">
        <f>IF(A100&lt;='RRSO Kalkulator'!B5,'RRSO Kalkulator'!E7,0)</f>
        <v>0</v>
      </c>
      <c r="G100" s="4">
        <f>MAX(C100-E100,0)</f>
        <v>0</v>
      </c>
    </row>
    <row r="101" spans="1:7">
      <c r="A101">
        <v>97</v>
      </c>
      <c r="B101" s="8">
        <f>EDATE('RRSO Kalkulator'!B10,97)</f>
        <v>0</v>
      </c>
      <c r="C101" s="4">
        <f>G100</f>
        <v>0</v>
      </c>
      <c r="D101" s="4">
        <f>C101*'RRSO Kalkulator'!E6</f>
        <v>0</v>
      </c>
      <c r="E101" s="4">
        <f>MAX(F101-D101,0)</f>
        <v>0</v>
      </c>
      <c r="F101" s="4">
        <f>IF(A101&lt;='RRSO Kalkulator'!B5,'RRSO Kalkulator'!E7,0)</f>
        <v>0</v>
      </c>
      <c r="G101" s="4">
        <f>MAX(C101-E101,0)</f>
        <v>0</v>
      </c>
    </row>
    <row r="102" spans="1:7">
      <c r="A102">
        <v>98</v>
      </c>
      <c r="B102" s="8">
        <f>EDATE('RRSO Kalkulator'!B10,98)</f>
        <v>0</v>
      </c>
      <c r="C102" s="4">
        <f>G101</f>
        <v>0</v>
      </c>
      <c r="D102" s="4">
        <f>C102*'RRSO Kalkulator'!E6</f>
        <v>0</v>
      </c>
      <c r="E102" s="4">
        <f>MAX(F102-D102,0)</f>
        <v>0</v>
      </c>
      <c r="F102" s="4">
        <f>IF(A102&lt;='RRSO Kalkulator'!B5,'RRSO Kalkulator'!E7,0)</f>
        <v>0</v>
      </c>
      <c r="G102" s="4">
        <f>MAX(C102-E102,0)</f>
        <v>0</v>
      </c>
    </row>
    <row r="103" spans="1:7">
      <c r="A103">
        <v>99</v>
      </c>
      <c r="B103" s="8">
        <f>EDATE('RRSO Kalkulator'!B10,99)</f>
        <v>0</v>
      </c>
      <c r="C103" s="4">
        <f>G102</f>
        <v>0</v>
      </c>
      <c r="D103" s="4">
        <f>C103*'RRSO Kalkulator'!E6</f>
        <v>0</v>
      </c>
      <c r="E103" s="4">
        <f>MAX(F103-D103,0)</f>
        <v>0</v>
      </c>
      <c r="F103" s="4">
        <f>IF(A103&lt;='RRSO Kalkulator'!B5,'RRSO Kalkulator'!E7,0)</f>
        <v>0</v>
      </c>
      <c r="G103" s="4">
        <f>MAX(C103-E103,0)</f>
        <v>0</v>
      </c>
    </row>
    <row r="104" spans="1:7">
      <c r="A104">
        <v>100</v>
      </c>
      <c r="B104" s="8">
        <f>EDATE('RRSO Kalkulator'!B10,100)</f>
        <v>0</v>
      </c>
      <c r="C104" s="4">
        <f>G103</f>
        <v>0</v>
      </c>
      <c r="D104" s="4">
        <f>C104*'RRSO Kalkulator'!E6</f>
        <v>0</v>
      </c>
      <c r="E104" s="4">
        <f>MAX(F104-D104,0)</f>
        <v>0</v>
      </c>
      <c r="F104" s="4">
        <f>IF(A104&lt;='RRSO Kalkulator'!B5,'RRSO Kalkulator'!E7,0)</f>
        <v>0</v>
      </c>
      <c r="G104" s="4">
        <f>MAX(C104-E104,0)</f>
        <v>0</v>
      </c>
    </row>
    <row r="105" spans="1:7">
      <c r="A105">
        <v>101</v>
      </c>
      <c r="B105" s="8">
        <f>EDATE('RRSO Kalkulator'!B10,101)</f>
        <v>0</v>
      </c>
      <c r="C105" s="4">
        <f>G104</f>
        <v>0</v>
      </c>
      <c r="D105" s="4">
        <f>C105*'RRSO Kalkulator'!E6</f>
        <v>0</v>
      </c>
      <c r="E105" s="4">
        <f>MAX(F105-D105,0)</f>
        <v>0</v>
      </c>
      <c r="F105" s="4">
        <f>IF(A105&lt;='RRSO Kalkulator'!B5,'RRSO Kalkulator'!E7,0)</f>
        <v>0</v>
      </c>
      <c r="G105" s="4">
        <f>MAX(C105-E105,0)</f>
        <v>0</v>
      </c>
    </row>
    <row r="106" spans="1:7">
      <c r="A106">
        <v>102</v>
      </c>
      <c r="B106" s="8">
        <f>EDATE('RRSO Kalkulator'!B10,102)</f>
        <v>0</v>
      </c>
      <c r="C106" s="4">
        <f>G105</f>
        <v>0</v>
      </c>
      <c r="D106" s="4">
        <f>C106*'RRSO Kalkulator'!E6</f>
        <v>0</v>
      </c>
      <c r="E106" s="4">
        <f>MAX(F106-D106,0)</f>
        <v>0</v>
      </c>
      <c r="F106" s="4">
        <f>IF(A106&lt;='RRSO Kalkulator'!B5,'RRSO Kalkulator'!E7,0)</f>
        <v>0</v>
      </c>
      <c r="G106" s="4">
        <f>MAX(C106-E106,0)</f>
        <v>0</v>
      </c>
    </row>
    <row r="107" spans="1:7">
      <c r="A107">
        <v>103</v>
      </c>
      <c r="B107" s="8">
        <f>EDATE('RRSO Kalkulator'!B10,103)</f>
        <v>0</v>
      </c>
      <c r="C107" s="4">
        <f>G106</f>
        <v>0</v>
      </c>
      <c r="D107" s="4">
        <f>C107*'RRSO Kalkulator'!E6</f>
        <v>0</v>
      </c>
      <c r="E107" s="4">
        <f>MAX(F107-D107,0)</f>
        <v>0</v>
      </c>
      <c r="F107" s="4">
        <f>IF(A107&lt;='RRSO Kalkulator'!B5,'RRSO Kalkulator'!E7,0)</f>
        <v>0</v>
      </c>
      <c r="G107" s="4">
        <f>MAX(C107-E107,0)</f>
        <v>0</v>
      </c>
    </row>
    <row r="108" spans="1:7">
      <c r="A108">
        <v>104</v>
      </c>
      <c r="B108" s="8">
        <f>EDATE('RRSO Kalkulator'!B10,104)</f>
        <v>0</v>
      </c>
      <c r="C108" s="4">
        <f>G107</f>
        <v>0</v>
      </c>
      <c r="D108" s="4">
        <f>C108*'RRSO Kalkulator'!E6</f>
        <v>0</v>
      </c>
      <c r="E108" s="4">
        <f>MAX(F108-D108,0)</f>
        <v>0</v>
      </c>
      <c r="F108" s="4">
        <f>IF(A108&lt;='RRSO Kalkulator'!B5,'RRSO Kalkulator'!E7,0)</f>
        <v>0</v>
      </c>
      <c r="G108" s="4">
        <f>MAX(C108-E108,0)</f>
        <v>0</v>
      </c>
    </row>
    <row r="109" spans="1:7">
      <c r="A109">
        <v>105</v>
      </c>
      <c r="B109" s="8">
        <f>EDATE('RRSO Kalkulator'!B10,105)</f>
        <v>0</v>
      </c>
      <c r="C109" s="4">
        <f>G108</f>
        <v>0</v>
      </c>
      <c r="D109" s="4">
        <f>C109*'RRSO Kalkulator'!E6</f>
        <v>0</v>
      </c>
      <c r="E109" s="4">
        <f>MAX(F109-D109,0)</f>
        <v>0</v>
      </c>
      <c r="F109" s="4">
        <f>IF(A109&lt;='RRSO Kalkulator'!B5,'RRSO Kalkulator'!E7,0)</f>
        <v>0</v>
      </c>
      <c r="G109" s="4">
        <f>MAX(C109-E109,0)</f>
        <v>0</v>
      </c>
    </row>
    <row r="110" spans="1:7">
      <c r="A110">
        <v>106</v>
      </c>
      <c r="B110" s="8">
        <f>EDATE('RRSO Kalkulator'!B10,106)</f>
        <v>0</v>
      </c>
      <c r="C110" s="4">
        <f>G109</f>
        <v>0</v>
      </c>
      <c r="D110" s="4">
        <f>C110*'RRSO Kalkulator'!E6</f>
        <v>0</v>
      </c>
      <c r="E110" s="4">
        <f>MAX(F110-D110,0)</f>
        <v>0</v>
      </c>
      <c r="F110" s="4">
        <f>IF(A110&lt;='RRSO Kalkulator'!B5,'RRSO Kalkulator'!E7,0)</f>
        <v>0</v>
      </c>
      <c r="G110" s="4">
        <f>MAX(C110-E110,0)</f>
        <v>0</v>
      </c>
    </row>
    <row r="111" spans="1:7">
      <c r="A111">
        <v>107</v>
      </c>
      <c r="B111" s="8">
        <f>EDATE('RRSO Kalkulator'!B10,107)</f>
        <v>0</v>
      </c>
      <c r="C111" s="4">
        <f>G110</f>
        <v>0</v>
      </c>
      <c r="D111" s="4">
        <f>C111*'RRSO Kalkulator'!E6</f>
        <v>0</v>
      </c>
      <c r="E111" s="4">
        <f>MAX(F111-D111,0)</f>
        <v>0</v>
      </c>
      <c r="F111" s="4">
        <f>IF(A111&lt;='RRSO Kalkulator'!B5,'RRSO Kalkulator'!E7,0)</f>
        <v>0</v>
      </c>
      <c r="G111" s="4">
        <f>MAX(C111-E111,0)</f>
        <v>0</v>
      </c>
    </row>
    <row r="112" spans="1:7">
      <c r="A112">
        <v>108</v>
      </c>
      <c r="B112" s="8">
        <f>EDATE('RRSO Kalkulator'!B10,108)</f>
        <v>0</v>
      </c>
      <c r="C112" s="4">
        <f>G111</f>
        <v>0</v>
      </c>
      <c r="D112" s="4">
        <f>C112*'RRSO Kalkulator'!E6</f>
        <v>0</v>
      </c>
      <c r="E112" s="4">
        <f>MAX(F112-D112,0)</f>
        <v>0</v>
      </c>
      <c r="F112" s="4">
        <f>IF(A112&lt;='RRSO Kalkulator'!B5,'RRSO Kalkulator'!E7,0)</f>
        <v>0</v>
      </c>
      <c r="G112" s="4">
        <f>MAX(C112-E112,0)</f>
        <v>0</v>
      </c>
    </row>
    <row r="113" spans="1:7">
      <c r="A113">
        <v>109</v>
      </c>
      <c r="B113" s="8">
        <f>EDATE('RRSO Kalkulator'!B10,109)</f>
        <v>0</v>
      </c>
      <c r="C113" s="4">
        <f>G112</f>
        <v>0</v>
      </c>
      <c r="D113" s="4">
        <f>C113*'RRSO Kalkulator'!E6</f>
        <v>0</v>
      </c>
      <c r="E113" s="4">
        <f>MAX(F113-D113,0)</f>
        <v>0</v>
      </c>
      <c r="F113" s="4">
        <f>IF(A113&lt;='RRSO Kalkulator'!B5,'RRSO Kalkulator'!E7,0)</f>
        <v>0</v>
      </c>
      <c r="G113" s="4">
        <f>MAX(C113-E113,0)</f>
        <v>0</v>
      </c>
    </row>
    <row r="114" spans="1:7">
      <c r="A114">
        <v>110</v>
      </c>
      <c r="B114" s="8">
        <f>EDATE('RRSO Kalkulator'!B10,110)</f>
        <v>0</v>
      </c>
      <c r="C114" s="4">
        <f>G113</f>
        <v>0</v>
      </c>
      <c r="D114" s="4">
        <f>C114*'RRSO Kalkulator'!E6</f>
        <v>0</v>
      </c>
      <c r="E114" s="4">
        <f>MAX(F114-D114,0)</f>
        <v>0</v>
      </c>
      <c r="F114" s="4">
        <f>IF(A114&lt;='RRSO Kalkulator'!B5,'RRSO Kalkulator'!E7,0)</f>
        <v>0</v>
      </c>
      <c r="G114" s="4">
        <f>MAX(C114-E114,0)</f>
        <v>0</v>
      </c>
    </row>
    <row r="115" spans="1:7">
      <c r="A115">
        <v>111</v>
      </c>
      <c r="B115" s="8">
        <f>EDATE('RRSO Kalkulator'!B10,111)</f>
        <v>0</v>
      </c>
      <c r="C115" s="4">
        <f>G114</f>
        <v>0</v>
      </c>
      <c r="D115" s="4">
        <f>C115*'RRSO Kalkulator'!E6</f>
        <v>0</v>
      </c>
      <c r="E115" s="4">
        <f>MAX(F115-D115,0)</f>
        <v>0</v>
      </c>
      <c r="F115" s="4">
        <f>IF(A115&lt;='RRSO Kalkulator'!B5,'RRSO Kalkulator'!E7,0)</f>
        <v>0</v>
      </c>
      <c r="G115" s="4">
        <f>MAX(C115-E115,0)</f>
        <v>0</v>
      </c>
    </row>
    <row r="116" spans="1:7">
      <c r="A116">
        <v>112</v>
      </c>
      <c r="B116" s="8">
        <f>EDATE('RRSO Kalkulator'!B10,112)</f>
        <v>0</v>
      </c>
      <c r="C116" s="4">
        <f>G115</f>
        <v>0</v>
      </c>
      <c r="D116" s="4">
        <f>C116*'RRSO Kalkulator'!E6</f>
        <v>0</v>
      </c>
      <c r="E116" s="4">
        <f>MAX(F116-D116,0)</f>
        <v>0</v>
      </c>
      <c r="F116" s="4">
        <f>IF(A116&lt;='RRSO Kalkulator'!B5,'RRSO Kalkulator'!E7,0)</f>
        <v>0</v>
      </c>
      <c r="G116" s="4">
        <f>MAX(C116-E116,0)</f>
        <v>0</v>
      </c>
    </row>
    <row r="117" spans="1:7">
      <c r="A117">
        <v>113</v>
      </c>
      <c r="B117" s="8">
        <f>EDATE('RRSO Kalkulator'!B10,113)</f>
        <v>0</v>
      </c>
      <c r="C117" s="4">
        <f>G116</f>
        <v>0</v>
      </c>
      <c r="D117" s="4">
        <f>C117*'RRSO Kalkulator'!E6</f>
        <v>0</v>
      </c>
      <c r="E117" s="4">
        <f>MAX(F117-D117,0)</f>
        <v>0</v>
      </c>
      <c r="F117" s="4">
        <f>IF(A117&lt;='RRSO Kalkulator'!B5,'RRSO Kalkulator'!E7,0)</f>
        <v>0</v>
      </c>
      <c r="G117" s="4">
        <f>MAX(C117-E117,0)</f>
        <v>0</v>
      </c>
    </row>
    <row r="118" spans="1:7">
      <c r="A118">
        <v>114</v>
      </c>
      <c r="B118" s="8">
        <f>EDATE('RRSO Kalkulator'!B10,114)</f>
        <v>0</v>
      </c>
      <c r="C118" s="4">
        <f>G117</f>
        <v>0</v>
      </c>
      <c r="D118" s="4">
        <f>C118*'RRSO Kalkulator'!E6</f>
        <v>0</v>
      </c>
      <c r="E118" s="4">
        <f>MAX(F118-D118,0)</f>
        <v>0</v>
      </c>
      <c r="F118" s="4">
        <f>IF(A118&lt;='RRSO Kalkulator'!B5,'RRSO Kalkulator'!E7,0)</f>
        <v>0</v>
      </c>
      <c r="G118" s="4">
        <f>MAX(C118-E118,0)</f>
        <v>0</v>
      </c>
    </row>
    <row r="119" spans="1:7">
      <c r="A119">
        <v>115</v>
      </c>
      <c r="B119" s="8">
        <f>EDATE('RRSO Kalkulator'!B10,115)</f>
        <v>0</v>
      </c>
      <c r="C119" s="4">
        <f>G118</f>
        <v>0</v>
      </c>
      <c r="D119" s="4">
        <f>C119*'RRSO Kalkulator'!E6</f>
        <v>0</v>
      </c>
      <c r="E119" s="4">
        <f>MAX(F119-D119,0)</f>
        <v>0</v>
      </c>
      <c r="F119" s="4">
        <f>IF(A119&lt;='RRSO Kalkulator'!B5,'RRSO Kalkulator'!E7,0)</f>
        <v>0</v>
      </c>
      <c r="G119" s="4">
        <f>MAX(C119-E119,0)</f>
        <v>0</v>
      </c>
    </row>
    <row r="120" spans="1:7">
      <c r="A120">
        <v>116</v>
      </c>
      <c r="B120" s="8">
        <f>EDATE('RRSO Kalkulator'!B10,116)</f>
        <v>0</v>
      </c>
      <c r="C120" s="4">
        <f>G119</f>
        <v>0</v>
      </c>
      <c r="D120" s="4">
        <f>C120*'RRSO Kalkulator'!E6</f>
        <v>0</v>
      </c>
      <c r="E120" s="4">
        <f>MAX(F120-D120,0)</f>
        <v>0</v>
      </c>
      <c r="F120" s="4">
        <f>IF(A120&lt;='RRSO Kalkulator'!B5,'RRSO Kalkulator'!E7,0)</f>
        <v>0</v>
      </c>
      <c r="G120" s="4">
        <f>MAX(C120-E120,0)</f>
        <v>0</v>
      </c>
    </row>
    <row r="121" spans="1:7">
      <c r="A121">
        <v>117</v>
      </c>
      <c r="B121" s="8">
        <f>EDATE('RRSO Kalkulator'!B10,117)</f>
        <v>0</v>
      </c>
      <c r="C121" s="4">
        <f>G120</f>
        <v>0</v>
      </c>
      <c r="D121" s="4">
        <f>C121*'RRSO Kalkulator'!E6</f>
        <v>0</v>
      </c>
      <c r="E121" s="4">
        <f>MAX(F121-D121,0)</f>
        <v>0</v>
      </c>
      <c r="F121" s="4">
        <f>IF(A121&lt;='RRSO Kalkulator'!B5,'RRSO Kalkulator'!E7,0)</f>
        <v>0</v>
      </c>
      <c r="G121" s="4">
        <f>MAX(C121-E121,0)</f>
        <v>0</v>
      </c>
    </row>
    <row r="122" spans="1:7">
      <c r="A122">
        <v>118</v>
      </c>
      <c r="B122" s="8">
        <f>EDATE('RRSO Kalkulator'!B10,118)</f>
        <v>0</v>
      </c>
      <c r="C122" s="4">
        <f>G121</f>
        <v>0</v>
      </c>
      <c r="D122" s="4">
        <f>C122*'RRSO Kalkulator'!E6</f>
        <v>0</v>
      </c>
      <c r="E122" s="4">
        <f>MAX(F122-D122,0)</f>
        <v>0</v>
      </c>
      <c r="F122" s="4">
        <f>IF(A122&lt;='RRSO Kalkulator'!B5,'RRSO Kalkulator'!E7,0)</f>
        <v>0</v>
      </c>
      <c r="G122" s="4">
        <f>MAX(C122-E122,0)</f>
        <v>0</v>
      </c>
    </row>
    <row r="123" spans="1:7">
      <c r="A123">
        <v>119</v>
      </c>
      <c r="B123" s="8">
        <f>EDATE('RRSO Kalkulator'!B10,119)</f>
        <v>0</v>
      </c>
      <c r="C123" s="4">
        <f>G122</f>
        <v>0</v>
      </c>
      <c r="D123" s="4">
        <f>C123*'RRSO Kalkulator'!E6</f>
        <v>0</v>
      </c>
      <c r="E123" s="4">
        <f>MAX(F123-D123,0)</f>
        <v>0</v>
      </c>
      <c r="F123" s="4">
        <f>IF(A123&lt;='RRSO Kalkulator'!B5,'RRSO Kalkulator'!E7,0)</f>
        <v>0</v>
      </c>
      <c r="G123" s="4">
        <f>MAX(C123-E123,0)</f>
        <v>0</v>
      </c>
    </row>
    <row r="124" spans="1:7">
      <c r="A124">
        <v>120</v>
      </c>
      <c r="B124" s="8">
        <f>EDATE('RRSO Kalkulator'!B10,120)</f>
        <v>0</v>
      </c>
      <c r="C124" s="4">
        <f>G123</f>
        <v>0</v>
      </c>
      <c r="D124" s="4">
        <f>C124*'RRSO Kalkulator'!E6</f>
        <v>0</v>
      </c>
      <c r="E124" s="4">
        <f>MAX(F124-D124,0)</f>
        <v>0</v>
      </c>
      <c r="F124" s="4">
        <f>IF(A124&lt;='RRSO Kalkulator'!B5,'RRSO Kalkulator'!E7,0)</f>
        <v>0</v>
      </c>
      <c r="G124" s="4">
        <f>MAX(C124-E124,0)</f>
        <v>0</v>
      </c>
    </row>
    <row r="125" spans="1:7">
      <c r="A125">
        <v>121</v>
      </c>
      <c r="B125" s="8">
        <f>EDATE('RRSO Kalkulator'!B10,121)</f>
        <v>0</v>
      </c>
      <c r="C125" s="4">
        <f>G124</f>
        <v>0</v>
      </c>
      <c r="D125" s="4">
        <f>C125*'RRSO Kalkulator'!E6</f>
        <v>0</v>
      </c>
      <c r="E125" s="4">
        <f>MAX(F125-D125,0)</f>
        <v>0</v>
      </c>
      <c r="F125" s="4">
        <f>IF(A125&lt;='RRSO Kalkulator'!B5,'RRSO Kalkulator'!E7,0)</f>
        <v>0</v>
      </c>
      <c r="G125" s="4">
        <f>MAX(C125-E125,0)</f>
        <v>0</v>
      </c>
    </row>
    <row r="126" spans="1:7">
      <c r="A126">
        <v>122</v>
      </c>
      <c r="B126" s="8">
        <f>EDATE('RRSO Kalkulator'!B10,122)</f>
        <v>0</v>
      </c>
      <c r="C126" s="4">
        <f>G125</f>
        <v>0</v>
      </c>
      <c r="D126" s="4">
        <f>C126*'RRSO Kalkulator'!E6</f>
        <v>0</v>
      </c>
      <c r="E126" s="4">
        <f>MAX(F126-D126,0)</f>
        <v>0</v>
      </c>
      <c r="F126" s="4">
        <f>IF(A126&lt;='RRSO Kalkulator'!B5,'RRSO Kalkulator'!E7,0)</f>
        <v>0</v>
      </c>
      <c r="G126" s="4">
        <f>MAX(C126-E126,0)</f>
        <v>0</v>
      </c>
    </row>
    <row r="127" spans="1:7">
      <c r="A127">
        <v>123</v>
      </c>
      <c r="B127" s="8">
        <f>EDATE('RRSO Kalkulator'!B10,123)</f>
        <v>0</v>
      </c>
      <c r="C127" s="4">
        <f>G126</f>
        <v>0</v>
      </c>
      <c r="D127" s="4">
        <f>C127*'RRSO Kalkulator'!E6</f>
        <v>0</v>
      </c>
      <c r="E127" s="4">
        <f>MAX(F127-D127,0)</f>
        <v>0</v>
      </c>
      <c r="F127" s="4">
        <f>IF(A127&lt;='RRSO Kalkulator'!B5,'RRSO Kalkulator'!E7,0)</f>
        <v>0</v>
      </c>
      <c r="G127" s="4">
        <f>MAX(C127-E127,0)</f>
        <v>0</v>
      </c>
    </row>
    <row r="128" spans="1:7">
      <c r="A128">
        <v>124</v>
      </c>
      <c r="B128" s="8">
        <f>EDATE('RRSO Kalkulator'!B10,124)</f>
        <v>0</v>
      </c>
      <c r="C128" s="4">
        <f>G127</f>
        <v>0</v>
      </c>
      <c r="D128" s="4">
        <f>C128*'RRSO Kalkulator'!E6</f>
        <v>0</v>
      </c>
      <c r="E128" s="4">
        <f>MAX(F128-D128,0)</f>
        <v>0</v>
      </c>
      <c r="F128" s="4">
        <f>IF(A128&lt;='RRSO Kalkulator'!B5,'RRSO Kalkulator'!E7,0)</f>
        <v>0</v>
      </c>
      <c r="G128" s="4">
        <f>MAX(C128-E128,0)</f>
        <v>0</v>
      </c>
    </row>
    <row r="129" spans="1:7">
      <c r="A129">
        <v>125</v>
      </c>
      <c r="B129" s="8">
        <f>EDATE('RRSO Kalkulator'!B10,125)</f>
        <v>0</v>
      </c>
      <c r="C129" s="4">
        <f>G128</f>
        <v>0</v>
      </c>
      <c r="D129" s="4">
        <f>C129*'RRSO Kalkulator'!E6</f>
        <v>0</v>
      </c>
      <c r="E129" s="4">
        <f>MAX(F129-D129,0)</f>
        <v>0</v>
      </c>
      <c r="F129" s="4">
        <f>IF(A129&lt;='RRSO Kalkulator'!B5,'RRSO Kalkulator'!E7,0)</f>
        <v>0</v>
      </c>
      <c r="G129" s="4">
        <f>MAX(C129-E129,0)</f>
        <v>0</v>
      </c>
    </row>
    <row r="130" spans="1:7">
      <c r="A130">
        <v>126</v>
      </c>
      <c r="B130" s="8">
        <f>EDATE('RRSO Kalkulator'!B10,126)</f>
        <v>0</v>
      </c>
      <c r="C130" s="4">
        <f>G129</f>
        <v>0</v>
      </c>
      <c r="D130" s="4">
        <f>C130*'RRSO Kalkulator'!E6</f>
        <v>0</v>
      </c>
      <c r="E130" s="4">
        <f>MAX(F130-D130,0)</f>
        <v>0</v>
      </c>
      <c r="F130" s="4">
        <f>IF(A130&lt;='RRSO Kalkulator'!B5,'RRSO Kalkulator'!E7,0)</f>
        <v>0</v>
      </c>
      <c r="G130" s="4">
        <f>MAX(C130-E130,0)</f>
        <v>0</v>
      </c>
    </row>
    <row r="131" spans="1:7">
      <c r="A131">
        <v>127</v>
      </c>
      <c r="B131" s="8">
        <f>EDATE('RRSO Kalkulator'!B10,127)</f>
        <v>0</v>
      </c>
      <c r="C131" s="4">
        <f>G130</f>
        <v>0</v>
      </c>
      <c r="D131" s="4">
        <f>C131*'RRSO Kalkulator'!E6</f>
        <v>0</v>
      </c>
      <c r="E131" s="4">
        <f>MAX(F131-D131,0)</f>
        <v>0</v>
      </c>
      <c r="F131" s="4">
        <f>IF(A131&lt;='RRSO Kalkulator'!B5,'RRSO Kalkulator'!E7,0)</f>
        <v>0</v>
      </c>
      <c r="G131" s="4">
        <f>MAX(C131-E131,0)</f>
        <v>0</v>
      </c>
    </row>
    <row r="132" spans="1:7">
      <c r="A132">
        <v>128</v>
      </c>
      <c r="B132" s="8">
        <f>EDATE('RRSO Kalkulator'!B10,128)</f>
        <v>0</v>
      </c>
      <c r="C132" s="4">
        <f>G131</f>
        <v>0</v>
      </c>
      <c r="D132" s="4">
        <f>C132*'RRSO Kalkulator'!E6</f>
        <v>0</v>
      </c>
      <c r="E132" s="4">
        <f>MAX(F132-D132,0)</f>
        <v>0</v>
      </c>
      <c r="F132" s="4">
        <f>IF(A132&lt;='RRSO Kalkulator'!B5,'RRSO Kalkulator'!E7,0)</f>
        <v>0</v>
      </c>
      <c r="G132" s="4">
        <f>MAX(C132-E132,0)</f>
        <v>0</v>
      </c>
    </row>
    <row r="133" spans="1:7">
      <c r="A133">
        <v>129</v>
      </c>
      <c r="B133" s="8">
        <f>EDATE('RRSO Kalkulator'!B10,129)</f>
        <v>0</v>
      </c>
      <c r="C133" s="4">
        <f>G132</f>
        <v>0</v>
      </c>
      <c r="D133" s="4">
        <f>C133*'RRSO Kalkulator'!E6</f>
        <v>0</v>
      </c>
      <c r="E133" s="4">
        <f>MAX(F133-D133,0)</f>
        <v>0</v>
      </c>
      <c r="F133" s="4">
        <f>IF(A133&lt;='RRSO Kalkulator'!B5,'RRSO Kalkulator'!E7,0)</f>
        <v>0</v>
      </c>
      <c r="G133" s="4">
        <f>MAX(C133-E133,0)</f>
        <v>0</v>
      </c>
    </row>
    <row r="134" spans="1:7">
      <c r="A134">
        <v>130</v>
      </c>
      <c r="B134" s="8">
        <f>EDATE('RRSO Kalkulator'!B10,130)</f>
        <v>0</v>
      </c>
      <c r="C134" s="4">
        <f>G133</f>
        <v>0</v>
      </c>
      <c r="D134" s="4">
        <f>C134*'RRSO Kalkulator'!E6</f>
        <v>0</v>
      </c>
      <c r="E134" s="4">
        <f>MAX(F134-D134,0)</f>
        <v>0</v>
      </c>
      <c r="F134" s="4">
        <f>IF(A134&lt;='RRSO Kalkulator'!B5,'RRSO Kalkulator'!E7,0)</f>
        <v>0</v>
      </c>
      <c r="G134" s="4">
        <f>MAX(C134-E134,0)</f>
        <v>0</v>
      </c>
    </row>
    <row r="135" spans="1:7">
      <c r="A135">
        <v>131</v>
      </c>
      <c r="B135" s="8">
        <f>EDATE('RRSO Kalkulator'!B10,131)</f>
        <v>0</v>
      </c>
      <c r="C135" s="4">
        <f>G134</f>
        <v>0</v>
      </c>
      <c r="D135" s="4">
        <f>C135*'RRSO Kalkulator'!E6</f>
        <v>0</v>
      </c>
      <c r="E135" s="4">
        <f>MAX(F135-D135,0)</f>
        <v>0</v>
      </c>
      <c r="F135" s="4">
        <f>IF(A135&lt;='RRSO Kalkulator'!B5,'RRSO Kalkulator'!E7,0)</f>
        <v>0</v>
      </c>
      <c r="G135" s="4">
        <f>MAX(C135-E135,0)</f>
        <v>0</v>
      </c>
    </row>
    <row r="136" spans="1:7">
      <c r="A136">
        <v>132</v>
      </c>
      <c r="B136" s="8">
        <f>EDATE('RRSO Kalkulator'!B10,132)</f>
        <v>0</v>
      </c>
      <c r="C136" s="4">
        <f>G135</f>
        <v>0</v>
      </c>
      <c r="D136" s="4">
        <f>C136*'RRSO Kalkulator'!E6</f>
        <v>0</v>
      </c>
      <c r="E136" s="4">
        <f>MAX(F136-D136,0)</f>
        <v>0</v>
      </c>
      <c r="F136" s="4">
        <f>IF(A136&lt;='RRSO Kalkulator'!B5,'RRSO Kalkulator'!E7,0)</f>
        <v>0</v>
      </c>
      <c r="G136" s="4">
        <f>MAX(C136-E136,0)</f>
        <v>0</v>
      </c>
    </row>
    <row r="137" spans="1:7">
      <c r="A137">
        <v>133</v>
      </c>
      <c r="B137" s="8">
        <f>EDATE('RRSO Kalkulator'!B10,133)</f>
        <v>0</v>
      </c>
      <c r="C137" s="4">
        <f>G136</f>
        <v>0</v>
      </c>
      <c r="D137" s="4">
        <f>C137*'RRSO Kalkulator'!E6</f>
        <v>0</v>
      </c>
      <c r="E137" s="4">
        <f>MAX(F137-D137,0)</f>
        <v>0</v>
      </c>
      <c r="F137" s="4">
        <f>IF(A137&lt;='RRSO Kalkulator'!B5,'RRSO Kalkulator'!E7,0)</f>
        <v>0</v>
      </c>
      <c r="G137" s="4">
        <f>MAX(C137-E137,0)</f>
        <v>0</v>
      </c>
    </row>
    <row r="138" spans="1:7">
      <c r="A138">
        <v>134</v>
      </c>
      <c r="B138" s="8">
        <f>EDATE('RRSO Kalkulator'!B10,134)</f>
        <v>0</v>
      </c>
      <c r="C138" s="4">
        <f>G137</f>
        <v>0</v>
      </c>
      <c r="D138" s="4">
        <f>C138*'RRSO Kalkulator'!E6</f>
        <v>0</v>
      </c>
      <c r="E138" s="4">
        <f>MAX(F138-D138,0)</f>
        <v>0</v>
      </c>
      <c r="F138" s="4">
        <f>IF(A138&lt;='RRSO Kalkulator'!B5,'RRSO Kalkulator'!E7,0)</f>
        <v>0</v>
      </c>
      <c r="G138" s="4">
        <f>MAX(C138-E138,0)</f>
        <v>0</v>
      </c>
    </row>
    <row r="139" spans="1:7">
      <c r="A139">
        <v>135</v>
      </c>
      <c r="B139" s="8">
        <f>EDATE('RRSO Kalkulator'!B10,135)</f>
        <v>0</v>
      </c>
      <c r="C139" s="4">
        <f>G138</f>
        <v>0</v>
      </c>
      <c r="D139" s="4">
        <f>C139*'RRSO Kalkulator'!E6</f>
        <v>0</v>
      </c>
      <c r="E139" s="4">
        <f>MAX(F139-D139,0)</f>
        <v>0</v>
      </c>
      <c r="F139" s="4">
        <f>IF(A139&lt;='RRSO Kalkulator'!B5,'RRSO Kalkulator'!E7,0)</f>
        <v>0</v>
      </c>
      <c r="G139" s="4">
        <f>MAX(C139-E139,0)</f>
        <v>0</v>
      </c>
    </row>
    <row r="140" spans="1:7">
      <c r="A140">
        <v>136</v>
      </c>
      <c r="B140" s="8">
        <f>EDATE('RRSO Kalkulator'!B10,136)</f>
        <v>0</v>
      </c>
      <c r="C140" s="4">
        <f>G139</f>
        <v>0</v>
      </c>
      <c r="D140" s="4">
        <f>C140*'RRSO Kalkulator'!E6</f>
        <v>0</v>
      </c>
      <c r="E140" s="4">
        <f>MAX(F140-D140,0)</f>
        <v>0</v>
      </c>
      <c r="F140" s="4">
        <f>IF(A140&lt;='RRSO Kalkulator'!B5,'RRSO Kalkulator'!E7,0)</f>
        <v>0</v>
      </c>
      <c r="G140" s="4">
        <f>MAX(C140-E140,0)</f>
        <v>0</v>
      </c>
    </row>
    <row r="141" spans="1:7">
      <c r="A141">
        <v>137</v>
      </c>
      <c r="B141" s="8">
        <f>EDATE('RRSO Kalkulator'!B10,137)</f>
        <v>0</v>
      </c>
      <c r="C141" s="4">
        <f>G140</f>
        <v>0</v>
      </c>
      <c r="D141" s="4">
        <f>C141*'RRSO Kalkulator'!E6</f>
        <v>0</v>
      </c>
      <c r="E141" s="4">
        <f>MAX(F141-D141,0)</f>
        <v>0</v>
      </c>
      <c r="F141" s="4">
        <f>IF(A141&lt;='RRSO Kalkulator'!B5,'RRSO Kalkulator'!E7,0)</f>
        <v>0</v>
      </c>
      <c r="G141" s="4">
        <f>MAX(C141-E141,0)</f>
        <v>0</v>
      </c>
    </row>
    <row r="142" spans="1:7">
      <c r="A142">
        <v>138</v>
      </c>
      <c r="B142" s="8">
        <f>EDATE('RRSO Kalkulator'!B10,138)</f>
        <v>0</v>
      </c>
      <c r="C142" s="4">
        <f>G141</f>
        <v>0</v>
      </c>
      <c r="D142" s="4">
        <f>C142*'RRSO Kalkulator'!E6</f>
        <v>0</v>
      </c>
      <c r="E142" s="4">
        <f>MAX(F142-D142,0)</f>
        <v>0</v>
      </c>
      <c r="F142" s="4">
        <f>IF(A142&lt;='RRSO Kalkulator'!B5,'RRSO Kalkulator'!E7,0)</f>
        <v>0</v>
      </c>
      <c r="G142" s="4">
        <f>MAX(C142-E142,0)</f>
        <v>0</v>
      </c>
    </row>
    <row r="143" spans="1:7">
      <c r="A143">
        <v>139</v>
      </c>
      <c r="B143" s="8">
        <f>EDATE('RRSO Kalkulator'!B10,139)</f>
        <v>0</v>
      </c>
      <c r="C143" s="4">
        <f>G142</f>
        <v>0</v>
      </c>
      <c r="D143" s="4">
        <f>C143*'RRSO Kalkulator'!E6</f>
        <v>0</v>
      </c>
      <c r="E143" s="4">
        <f>MAX(F143-D143,0)</f>
        <v>0</v>
      </c>
      <c r="F143" s="4">
        <f>IF(A143&lt;='RRSO Kalkulator'!B5,'RRSO Kalkulator'!E7,0)</f>
        <v>0</v>
      </c>
      <c r="G143" s="4">
        <f>MAX(C143-E143,0)</f>
        <v>0</v>
      </c>
    </row>
    <row r="144" spans="1:7">
      <c r="A144">
        <v>140</v>
      </c>
      <c r="B144" s="8">
        <f>EDATE('RRSO Kalkulator'!B10,140)</f>
        <v>0</v>
      </c>
      <c r="C144" s="4">
        <f>G143</f>
        <v>0</v>
      </c>
      <c r="D144" s="4">
        <f>C144*'RRSO Kalkulator'!E6</f>
        <v>0</v>
      </c>
      <c r="E144" s="4">
        <f>MAX(F144-D144,0)</f>
        <v>0</v>
      </c>
      <c r="F144" s="4">
        <f>IF(A144&lt;='RRSO Kalkulator'!B5,'RRSO Kalkulator'!E7,0)</f>
        <v>0</v>
      </c>
      <c r="G144" s="4">
        <f>MAX(C144-E144,0)</f>
        <v>0</v>
      </c>
    </row>
    <row r="145" spans="1:7">
      <c r="A145">
        <v>141</v>
      </c>
      <c r="B145" s="8">
        <f>EDATE('RRSO Kalkulator'!B10,141)</f>
        <v>0</v>
      </c>
      <c r="C145" s="4">
        <f>G144</f>
        <v>0</v>
      </c>
      <c r="D145" s="4">
        <f>C145*'RRSO Kalkulator'!E6</f>
        <v>0</v>
      </c>
      <c r="E145" s="4">
        <f>MAX(F145-D145,0)</f>
        <v>0</v>
      </c>
      <c r="F145" s="4">
        <f>IF(A145&lt;='RRSO Kalkulator'!B5,'RRSO Kalkulator'!E7,0)</f>
        <v>0</v>
      </c>
      <c r="G145" s="4">
        <f>MAX(C145-E145,0)</f>
        <v>0</v>
      </c>
    </row>
    <row r="146" spans="1:7">
      <c r="A146">
        <v>142</v>
      </c>
      <c r="B146" s="8">
        <f>EDATE('RRSO Kalkulator'!B10,142)</f>
        <v>0</v>
      </c>
      <c r="C146" s="4">
        <f>G145</f>
        <v>0</v>
      </c>
      <c r="D146" s="4">
        <f>C146*'RRSO Kalkulator'!E6</f>
        <v>0</v>
      </c>
      <c r="E146" s="4">
        <f>MAX(F146-D146,0)</f>
        <v>0</v>
      </c>
      <c r="F146" s="4">
        <f>IF(A146&lt;='RRSO Kalkulator'!B5,'RRSO Kalkulator'!E7,0)</f>
        <v>0</v>
      </c>
      <c r="G146" s="4">
        <f>MAX(C146-E146,0)</f>
        <v>0</v>
      </c>
    </row>
    <row r="147" spans="1:7">
      <c r="A147">
        <v>143</v>
      </c>
      <c r="B147" s="8">
        <f>EDATE('RRSO Kalkulator'!B10,143)</f>
        <v>0</v>
      </c>
      <c r="C147" s="4">
        <f>G146</f>
        <v>0</v>
      </c>
      <c r="D147" s="4">
        <f>C147*'RRSO Kalkulator'!E6</f>
        <v>0</v>
      </c>
      <c r="E147" s="4">
        <f>MAX(F147-D147,0)</f>
        <v>0</v>
      </c>
      <c r="F147" s="4">
        <f>IF(A147&lt;='RRSO Kalkulator'!B5,'RRSO Kalkulator'!E7,0)</f>
        <v>0</v>
      </c>
      <c r="G147" s="4">
        <f>MAX(C147-E147,0)</f>
        <v>0</v>
      </c>
    </row>
    <row r="148" spans="1:7">
      <c r="A148">
        <v>144</v>
      </c>
      <c r="B148" s="8">
        <f>EDATE('RRSO Kalkulator'!B10,144)</f>
        <v>0</v>
      </c>
      <c r="C148" s="4">
        <f>G147</f>
        <v>0</v>
      </c>
      <c r="D148" s="4">
        <f>C148*'RRSO Kalkulator'!E6</f>
        <v>0</v>
      </c>
      <c r="E148" s="4">
        <f>MAX(F148-D148,0)</f>
        <v>0</v>
      </c>
      <c r="F148" s="4">
        <f>IF(A148&lt;='RRSO Kalkulator'!B5,'RRSO Kalkulator'!E7,0)</f>
        <v>0</v>
      </c>
      <c r="G148" s="4">
        <f>MAX(C148-E148,0)</f>
        <v>0</v>
      </c>
    </row>
    <row r="149" spans="1:7">
      <c r="A149">
        <v>145</v>
      </c>
      <c r="B149" s="8">
        <f>EDATE('RRSO Kalkulator'!B10,145)</f>
        <v>0</v>
      </c>
      <c r="C149" s="4">
        <f>G148</f>
        <v>0</v>
      </c>
      <c r="D149" s="4">
        <f>C149*'RRSO Kalkulator'!E6</f>
        <v>0</v>
      </c>
      <c r="E149" s="4">
        <f>MAX(F149-D149,0)</f>
        <v>0</v>
      </c>
      <c r="F149" s="4">
        <f>IF(A149&lt;='RRSO Kalkulator'!B5,'RRSO Kalkulator'!E7,0)</f>
        <v>0</v>
      </c>
      <c r="G149" s="4">
        <f>MAX(C149-E149,0)</f>
        <v>0</v>
      </c>
    </row>
    <row r="150" spans="1:7">
      <c r="A150">
        <v>146</v>
      </c>
      <c r="B150" s="8">
        <f>EDATE('RRSO Kalkulator'!B10,146)</f>
        <v>0</v>
      </c>
      <c r="C150" s="4">
        <f>G149</f>
        <v>0</v>
      </c>
      <c r="D150" s="4">
        <f>C150*'RRSO Kalkulator'!E6</f>
        <v>0</v>
      </c>
      <c r="E150" s="4">
        <f>MAX(F150-D150,0)</f>
        <v>0</v>
      </c>
      <c r="F150" s="4">
        <f>IF(A150&lt;='RRSO Kalkulator'!B5,'RRSO Kalkulator'!E7,0)</f>
        <v>0</v>
      </c>
      <c r="G150" s="4">
        <f>MAX(C150-E150,0)</f>
        <v>0</v>
      </c>
    </row>
    <row r="151" spans="1:7">
      <c r="A151">
        <v>147</v>
      </c>
      <c r="B151" s="8">
        <f>EDATE('RRSO Kalkulator'!B10,147)</f>
        <v>0</v>
      </c>
      <c r="C151" s="4">
        <f>G150</f>
        <v>0</v>
      </c>
      <c r="D151" s="4">
        <f>C151*'RRSO Kalkulator'!E6</f>
        <v>0</v>
      </c>
      <c r="E151" s="4">
        <f>MAX(F151-D151,0)</f>
        <v>0</v>
      </c>
      <c r="F151" s="4">
        <f>IF(A151&lt;='RRSO Kalkulator'!B5,'RRSO Kalkulator'!E7,0)</f>
        <v>0</v>
      </c>
      <c r="G151" s="4">
        <f>MAX(C151-E151,0)</f>
        <v>0</v>
      </c>
    </row>
    <row r="152" spans="1:7">
      <c r="A152">
        <v>148</v>
      </c>
      <c r="B152" s="8">
        <f>EDATE('RRSO Kalkulator'!B10,148)</f>
        <v>0</v>
      </c>
      <c r="C152" s="4">
        <f>G151</f>
        <v>0</v>
      </c>
      <c r="D152" s="4">
        <f>C152*'RRSO Kalkulator'!E6</f>
        <v>0</v>
      </c>
      <c r="E152" s="4">
        <f>MAX(F152-D152,0)</f>
        <v>0</v>
      </c>
      <c r="F152" s="4">
        <f>IF(A152&lt;='RRSO Kalkulator'!B5,'RRSO Kalkulator'!E7,0)</f>
        <v>0</v>
      </c>
      <c r="G152" s="4">
        <f>MAX(C152-E152,0)</f>
        <v>0</v>
      </c>
    </row>
    <row r="153" spans="1:7">
      <c r="A153">
        <v>149</v>
      </c>
      <c r="B153" s="8">
        <f>EDATE('RRSO Kalkulator'!B10,149)</f>
        <v>0</v>
      </c>
      <c r="C153" s="4">
        <f>G152</f>
        <v>0</v>
      </c>
      <c r="D153" s="4">
        <f>C153*'RRSO Kalkulator'!E6</f>
        <v>0</v>
      </c>
      <c r="E153" s="4">
        <f>MAX(F153-D153,0)</f>
        <v>0</v>
      </c>
      <c r="F153" s="4">
        <f>IF(A153&lt;='RRSO Kalkulator'!B5,'RRSO Kalkulator'!E7,0)</f>
        <v>0</v>
      </c>
      <c r="G153" s="4">
        <f>MAX(C153-E153,0)</f>
        <v>0</v>
      </c>
    </row>
    <row r="154" spans="1:7">
      <c r="A154">
        <v>150</v>
      </c>
      <c r="B154" s="8">
        <f>EDATE('RRSO Kalkulator'!B10,150)</f>
        <v>0</v>
      </c>
      <c r="C154" s="4">
        <f>G153</f>
        <v>0</v>
      </c>
      <c r="D154" s="4">
        <f>C154*'RRSO Kalkulator'!E6</f>
        <v>0</v>
      </c>
      <c r="E154" s="4">
        <f>MAX(F154-D154,0)</f>
        <v>0</v>
      </c>
      <c r="F154" s="4">
        <f>IF(A154&lt;='RRSO Kalkulator'!B5,'RRSO Kalkulator'!E7,0)</f>
        <v>0</v>
      </c>
      <c r="G154" s="4">
        <f>MAX(C154-E154,0)</f>
        <v>0</v>
      </c>
    </row>
    <row r="155" spans="1:7">
      <c r="A155">
        <v>151</v>
      </c>
      <c r="B155" s="8">
        <f>EDATE('RRSO Kalkulator'!B10,151)</f>
        <v>0</v>
      </c>
      <c r="C155" s="4">
        <f>G154</f>
        <v>0</v>
      </c>
      <c r="D155" s="4">
        <f>C155*'RRSO Kalkulator'!E6</f>
        <v>0</v>
      </c>
      <c r="E155" s="4">
        <f>MAX(F155-D155,0)</f>
        <v>0</v>
      </c>
      <c r="F155" s="4">
        <f>IF(A155&lt;='RRSO Kalkulator'!B5,'RRSO Kalkulator'!E7,0)</f>
        <v>0</v>
      </c>
      <c r="G155" s="4">
        <f>MAX(C155-E155,0)</f>
        <v>0</v>
      </c>
    </row>
    <row r="156" spans="1:7">
      <c r="A156">
        <v>152</v>
      </c>
      <c r="B156" s="8">
        <f>EDATE('RRSO Kalkulator'!B10,152)</f>
        <v>0</v>
      </c>
      <c r="C156" s="4">
        <f>G155</f>
        <v>0</v>
      </c>
      <c r="D156" s="4">
        <f>C156*'RRSO Kalkulator'!E6</f>
        <v>0</v>
      </c>
      <c r="E156" s="4">
        <f>MAX(F156-D156,0)</f>
        <v>0</v>
      </c>
      <c r="F156" s="4">
        <f>IF(A156&lt;='RRSO Kalkulator'!B5,'RRSO Kalkulator'!E7,0)</f>
        <v>0</v>
      </c>
      <c r="G156" s="4">
        <f>MAX(C156-E156,0)</f>
        <v>0</v>
      </c>
    </row>
    <row r="157" spans="1:7">
      <c r="A157">
        <v>153</v>
      </c>
      <c r="B157" s="8">
        <f>EDATE('RRSO Kalkulator'!B10,153)</f>
        <v>0</v>
      </c>
      <c r="C157" s="4">
        <f>G156</f>
        <v>0</v>
      </c>
      <c r="D157" s="4">
        <f>C157*'RRSO Kalkulator'!E6</f>
        <v>0</v>
      </c>
      <c r="E157" s="4">
        <f>MAX(F157-D157,0)</f>
        <v>0</v>
      </c>
      <c r="F157" s="4">
        <f>IF(A157&lt;='RRSO Kalkulator'!B5,'RRSO Kalkulator'!E7,0)</f>
        <v>0</v>
      </c>
      <c r="G157" s="4">
        <f>MAX(C157-E157,0)</f>
        <v>0</v>
      </c>
    </row>
    <row r="158" spans="1:7">
      <c r="A158">
        <v>154</v>
      </c>
      <c r="B158" s="8">
        <f>EDATE('RRSO Kalkulator'!B10,154)</f>
        <v>0</v>
      </c>
      <c r="C158" s="4">
        <f>G157</f>
        <v>0</v>
      </c>
      <c r="D158" s="4">
        <f>C158*'RRSO Kalkulator'!E6</f>
        <v>0</v>
      </c>
      <c r="E158" s="4">
        <f>MAX(F158-D158,0)</f>
        <v>0</v>
      </c>
      <c r="F158" s="4">
        <f>IF(A158&lt;='RRSO Kalkulator'!B5,'RRSO Kalkulator'!E7,0)</f>
        <v>0</v>
      </c>
      <c r="G158" s="4">
        <f>MAX(C158-E158,0)</f>
        <v>0</v>
      </c>
    </row>
    <row r="159" spans="1:7">
      <c r="A159">
        <v>155</v>
      </c>
      <c r="B159" s="8">
        <f>EDATE('RRSO Kalkulator'!B10,155)</f>
        <v>0</v>
      </c>
      <c r="C159" s="4">
        <f>G158</f>
        <v>0</v>
      </c>
      <c r="D159" s="4">
        <f>C159*'RRSO Kalkulator'!E6</f>
        <v>0</v>
      </c>
      <c r="E159" s="4">
        <f>MAX(F159-D159,0)</f>
        <v>0</v>
      </c>
      <c r="F159" s="4">
        <f>IF(A159&lt;='RRSO Kalkulator'!B5,'RRSO Kalkulator'!E7,0)</f>
        <v>0</v>
      </c>
      <c r="G159" s="4">
        <f>MAX(C159-E159,0)</f>
        <v>0</v>
      </c>
    </row>
    <row r="160" spans="1:7">
      <c r="A160">
        <v>156</v>
      </c>
      <c r="B160" s="8">
        <f>EDATE('RRSO Kalkulator'!B10,156)</f>
        <v>0</v>
      </c>
      <c r="C160" s="4">
        <f>G159</f>
        <v>0</v>
      </c>
      <c r="D160" s="4">
        <f>C160*'RRSO Kalkulator'!E6</f>
        <v>0</v>
      </c>
      <c r="E160" s="4">
        <f>MAX(F160-D160,0)</f>
        <v>0</v>
      </c>
      <c r="F160" s="4">
        <f>IF(A160&lt;='RRSO Kalkulator'!B5,'RRSO Kalkulator'!E7,0)</f>
        <v>0</v>
      </c>
      <c r="G160" s="4">
        <f>MAX(C160-E160,0)</f>
        <v>0</v>
      </c>
    </row>
    <row r="161" spans="1:7">
      <c r="A161">
        <v>157</v>
      </c>
      <c r="B161" s="8">
        <f>EDATE('RRSO Kalkulator'!B10,157)</f>
        <v>0</v>
      </c>
      <c r="C161" s="4">
        <f>G160</f>
        <v>0</v>
      </c>
      <c r="D161" s="4">
        <f>C161*'RRSO Kalkulator'!E6</f>
        <v>0</v>
      </c>
      <c r="E161" s="4">
        <f>MAX(F161-D161,0)</f>
        <v>0</v>
      </c>
      <c r="F161" s="4">
        <f>IF(A161&lt;='RRSO Kalkulator'!B5,'RRSO Kalkulator'!E7,0)</f>
        <v>0</v>
      </c>
      <c r="G161" s="4">
        <f>MAX(C161-E161,0)</f>
        <v>0</v>
      </c>
    </row>
    <row r="162" spans="1:7">
      <c r="A162">
        <v>158</v>
      </c>
      <c r="B162" s="8">
        <f>EDATE('RRSO Kalkulator'!B10,158)</f>
        <v>0</v>
      </c>
      <c r="C162" s="4">
        <f>G161</f>
        <v>0</v>
      </c>
      <c r="D162" s="4">
        <f>C162*'RRSO Kalkulator'!E6</f>
        <v>0</v>
      </c>
      <c r="E162" s="4">
        <f>MAX(F162-D162,0)</f>
        <v>0</v>
      </c>
      <c r="F162" s="4">
        <f>IF(A162&lt;='RRSO Kalkulator'!B5,'RRSO Kalkulator'!E7,0)</f>
        <v>0</v>
      </c>
      <c r="G162" s="4">
        <f>MAX(C162-E162,0)</f>
        <v>0</v>
      </c>
    </row>
    <row r="163" spans="1:7">
      <c r="A163">
        <v>159</v>
      </c>
      <c r="B163" s="8">
        <f>EDATE('RRSO Kalkulator'!B10,159)</f>
        <v>0</v>
      </c>
      <c r="C163" s="4">
        <f>G162</f>
        <v>0</v>
      </c>
      <c r="D163" s="4">
        <f>C163*'RRSO Kalkulator'!E6</f>
        <v>0</v>
      </c>
      <c r="E163" s="4">
        <f>MAX(F163-D163,0)</f>
        <v>0</v>
      </c>
      <c r="F163" s="4">
        <f>IF(A163&lt;='RRSO Kalkulator'!B5,'RRSO Kalkulator'!E7,0)</f>
        <v>0</v>
      </c>
      <c r="G163" s="4">
        <f>MAX(C163-E163,0)</f>
        <v>0</v>
      </c>
    </row>
    <row r="164" spans="1:7">
      <c r="A164">
        <v>160</v>
      </c>
      <c r="B164" s="8">
        <f>EDATE('RRSO Kalkulator'!B10,160)</f>
        <v>0</v>
      </c>
      <c r="C164" s="4">
        <f>G163</f>
        <v>0</v>
      </c>
      <c r="D164" s="4">
        <f>C164*'RRSO Kalkulator'!E6</f>
        <v>0</v>
      </c>
      <c r="E164" s="4">
        <f>MAX(F164-D164,0)</f>
        <v>0</v>
      </c>
      <c r="F164" s="4">
        <f>IF(A164&lt;='RRSO Kalkulator'!B5,'RRSO Kalkulator'!E7,0)</f>
        <v>0</v>
      </c>
      <c r="G164" s="4">
        <f>MAX(C164-E164,0)</f>
        <v>0</v>
      </c>
    </row>
    <row r="165" spans="1:7">
      <c r="A165">
        <v>161</v>
      </c>
      <c r="B165" s="8">
        <f>EDATE('RRSO Kalkulator'!B10,161)</f>
        <v>0</v>
      </c>
      <c r="C165" s="4">
        <f>G164</f>
        <v>0</v>
      </c>
      <c r="D165" s="4">
        <f>C165*'RRSO Kalkulator'!E6</f>
        <v>0</v>
      </c>
      <c r="E165" s="4">
        <f>MAX(F165-D165,0)</f>
        <v>0</v>
      </c>
      <c r="F165" s="4">
        <f>IF(A165&lt;='RRSO Kalkulator'!B5,'RRSO Kalkulator'!E7,0)</f>
        <v>0</v>
      </c>
      <c r="G165" s="4">
        <f>MAX(C165-E165,0)</f>
        <v>0</v>
      </c>
    </row>
    <row r="166" spans="1:7">
      <c r="A166">
        <v>162</v>
      </c>
      <c r="B166" s="8">
        <f>EDATE('RRSO Kalkulator'!B10,162)</f>
        <v>0</v>
      </c>
      <c r="C166" s="4">
        <f>G165</f>
        <v>0</v>
      </c>
      <c r="D166" s="4">
        <f>C166*'RRSO Kalkulator'!E6</f>
        <v>0</v>
      </c>
      <c r="E166" s="4">
        <f>MAX(F166-D166,0)</f>
        <v>0</v>
      </c>
      <c r="F166" s="4">
        <f>IF(A166&lt;='RRSO Kalkulator'!B5,'RRSO Kalkulator'!E7,0)</f>
        <v>0</v>
      </c>
      <c r="G166" s="4">
        <f>MAX(C166-E166,0)</f>
        <v>0</v>
      </c>
    </row>
    <row r="167" spans="1:7">
      <c r="A167">
        <v>163</v>
      </c>
      <c r="B167" s="8">
        <f>EDATE('RRSO Kalkulator'!B10,163)</f>
        <v>0</v>
      </c>
      <c r="C167" s="4">
        <f>G166</f>
        <v>0</v>
      </c>
      <c r="D167" s="4">
        <f>C167*'RRSO Kalkulator'!E6</f>
        <v>0</v>
      </c>
      <c r="E167" s="4">
        <f>MAX(F167-D167,0)</f>
        <v>0</v>
      </c>
      <c r="F167" s="4">
        <f>IF(A167&lt;='RRSO Kalkulator'!B5,'RRSO Kalkulator'!E7,0)</f>
        <v>0</v>
      </c>
      <c r="G167" s="4">
        <f>MAX(C167-E167,0)</f>
        <v>0</v>
      </c>
    </row>
    <row r="168" spans="1:7">
      <c r="A168">
        <v>164</v>
      </c>
      <c r="B168" s="8">
        <f>EDATE('RRSO Kalkulator'!B10,164)</f>
        <v>0</v>
      </c>
      <c r="C168" s="4">
        <f>G167</f>
        <v>0</v>
      </c>
      <c r="D168" s="4">
        <f>C168*'RRSO Kalkulator'!E6</f>
        <v>0</v>
      </c>
      <c r="E168" s="4">
        <f>MAX(F168-D168,0)</f>
        <v>0</v>
      </c>
      <c r="F168" s="4">
        <f>IF(A168&lt;='RRSO Kalkulator'!B5,'RRSO Kalkulator'!E7,0)</f>
        <v>0</v>
      </c>
      <c r="G168" s="4">
        <f>MAX(C168-E168,0)</f>
        <v>0</v>
      </c>
    </row>
    <row r="169" spans="1:7">
      <c r="A169">
        <v>165</v>
      </c>
      <c r="B169" s="8">
        <f>EDATE('RRSO Kalkulator'!B10,165)</f>
        <v>0</v>
      </c>
      <c r="C169" s="4">
        <f>G168</f>
        <v>0</v>
      </c>
      <c r="D169" s="4">
        <f>C169*'RRSO Kalkulator'!E6</f>
        <v>0</v>
      </c>
      <c r="E169" s="4">
        <f>MAX(F169-D169,0)</f>
        <v>0</v>
      </c>
      <c r="F169" s="4">
        <f>IF(A169&lt;='RRSO Kalkulator'!B5,'RRSO Kalkulator'!E7,0)</f>
        <v>0</v>
      </c>
      <c r="G169" s="4">
        <f>MAX(C169-E169,0)</f>
        <v>0</v>
      </c>
    </row>
    <row r="170" spans="1:7">
      <c r="A170">
        <v>166</v>
      </c>
      <c r="B170" s="8">
        <f>EDATE('RRSO Kalkulator'!B10,166)</f>
        <v>0</v>
      </c>
      <c r="C170" s="4">
        <f>G169</f>
        <v>0</v>
      </c>
      <c r="D170" s="4">
        <f>C170*'RRSO Kalkulator'!E6</f>
        <v>0</v>
      </c>
      <c r="E170" s="4">
        <f>MAX(F170-D170,0)</f>
        <v>0</v>
      </c>
      <c r="F170" s="4">
        <f>IF(A170&lt;='RRSO Kalkulator'!B5,'RRSO Kalkulator'!E7,0)</f>
        <v>0</v>
      </c>
      <c r="G170" s="4">
        <f>MAX(C170-E170,0)</f>
        <v>0</v>
      </c>
    </row>
    <row r="171" spans="1:7">
      <c r="A171">
        <v>167</v>
      </c>
      <c r="B171" s="8">
        <f>EDATE('RRSO Kalkulator'!B10,167)</f>
        <v>0</v>
      </c>
      <c r="C171" s="4">
        <f>G170</f>
        <v>0</v>
      </c>
      <c r="D171" s="4">
        <f>C171*'RRSO Kalkulator'!E6</f>
        <v>0</v>
      </c>
      <c r="E171" s="4">
        <f>MAX(F171-D171,0)</f>
        <v>0</v>
      </c>
      <c r="F171" s="4">
        <f>IF(A171&lt;='RRSO Kalkulator'!B5,'RRSO Kalkulator'!E7,0)</f>
        <v>0</v>
      </c>
      <c r="G171" s="4">
        <f>MAX(C171-E171,0)</f>
        <v>0</v>
      </c>
    </row>
    <row r="172" spans="1:7">
      <c r="A172">
        <v>168</v>
      </c>
      <c r="B172" s="8">
        <f>EDATE('RRSO Kalkulator'!B10,168)</f>
        <v>0</v>
      </c>
      <c r="C172" s="4">
        <f>G171</f>
        <v>0</v>
      </c>
      <c r="D172" s="4">
        <f>C172*'RRSO Kalkulator'!E6</f>
        <v>0</v>
      </c>
      <c r="E172" s="4">
        <f>MAX(F172-D172,0)</f>
        <v>0</v>
      </c>
      <c r="F172" s="4">
        <f>IF(A172&lt;='RRSO Kalkulator'!B5,'RRSO Kalkulator'!E7,0)</f>
        <v>0</v>
      </c>
      <c r="G172" s="4">
        <f>MAX(C172-E172,0)</f>
        <v>0</v>
      </c>
    </row>
    <row r="173" spans="1:7">
      <c r="A173">
        <v>169</v>
      </c>
      <c r="B173" s="8">
        <f>EDATE('RRSO Kalkulator'!B10,169)</f>
        <v>0</v>
      </c>
      <c r="C173" s="4">
        <f>G172</f>
        <v>0</v>
      </c>
      <c r="D173" s="4">
        <f>C173*'RRSO Kalkulator'!E6</f>
        <v>0</v>
      </c>
      <c r="E173" s="4">
        <f>MAX(F173-D173,0)</f>
        <v>0</v>
      </c>
      <c r="F173" s="4">
        <f>IF(A173&lt;='RRSO Kalkulator'!B5,'RRSO Kalkulator'!E7,0)</f>
        <v>0</v>
      </c>
      <c r="G173" s="4">
        <f>MAX(C173-E173,0)</f>
        <v>0</v>
      </c>
    </row>
    <row r="174" spans="1:7">
      <c r="A174">
        <v>170</v>
      </c>
      <c r="B174" s="8">
        <f>EDATE('RRSO Kalkulator'!B10,170)</f>
        <v>0</v>
      </c>
      <c r="C174" s="4">
        <f>G173</f>
        <v>0</v>
      </c>
      <c r="D174" s="4">
        <f>C174*'RRSO Kalkulator'!E6</f>
        <v>0</v>
      </c>
      <c r="E174" s="4">
        <f>MAX(F174-D174,0)</f>
        <v>0</v>
      </c>
      <c r="F174" s="4">
        <f>IF(A174&lt;='RRSO Kalkulator'!B5,'RRSO Kalkulator'!E7,0)</f>
        <v>0</v>
      </c>
      <c r="G174" s="4">
        <f>MAX(C174-E174,0)</f>
        <v>0</v>
      </c>
    </row>
    <row r="175" spans="1:7">
      <c r="A175">
        <v>171</v>
      </c>
      <c r="B175" s="8">
        <f>EDATE('RRSO Kalkulator'!B10,171)</f>
        <v>0</v>
      </c>
      <c r="C175" s="4">
        <f>G174</f>
        <v>0</v>
      </c>
      <c r="D175" s="4">
        <f>C175*'RRSO Kalkulator'!E6</f>
        <v>0</v>
      </c>
      <c r="E175" s="4">
        <f>MAX(F175-D175,0)</f>
        <v>0</v>
      </c>
      <c r="F175" s="4">
        <f>IF(A175&lt;='RRSO Kalkulator'!B5,'RRSO Kalkulator'!E7,0)</f>
        <v>0</v>
      </c>
      <c r="G175" s="4">
        <f>MAX(C175-E175,0)</f>
        <v>0</v>
      </c>
    </row>
    <row r="176" spans="1:7">
      <c r="A176">
        <v>172</v>
      </c>
      <c r="B176" s="8">
        <f>EDATE('RRSO Kalkulator'!B10,172)</f>
        <v>0</v>
      </c>
      <c r="C176" s="4">
        <f>G175</f>
        <v>0</v>
      </c>
      <c r="D176" s="4">
        <f>C176*'RRSO Kalkulator'!E6</f>
        <v>0</v>
      </c>
      <c r="E176" s="4">
        <f>MAX(F176-D176,0)</f>
        <v>0</v>
      </c>
      <c r="F176" s="4">
        <f>IF(A176&lt;='RRSO Kalkulator'!B5,'RRSO Kalkulator'!E7,0)</f>
        <v>0</v>
      </c>
      <c r="G176" s="4">
        <f>MAX(C176-E176,0)</f>
        <v>0</v>
      </c>
    </row>
    <row r="177" spans="1:7">
      <c r="A177">
        <v>173</v>
      </c>
      <c r="B177" s="8">
        <f>EDATE('RRSO Kalkulator'!B10,173)</f>
        <v>0</v>
      </c>
      <c r="C177" s="4">
        <f>G176</f>
        <v>0</v>
      </c>
      <c r="D177" s="4">
        <f>C177*'RRSO Kalkulator'!E6</f>
        <v>0</v>
      </c>
      <c r="E177" s="4">
        <f>MAX(F177-D177,0)</f>
        <v>0</v>
      </c>
      <c r="F177" s="4">
        <f>IF(A177&lt;='RRSO Kalkulator'!B5,'RRSO Kalkulator'!E7,0)</f>
        <v>0</v>
      </c>
      <c r="G177" s="4">
        <f>MAX(C177-E177,0)</f>
        <v>0</v>
      </c>
    </row>
    <row r="178" spans="1:7">
      <c r="A178">
        <v>174</v>
      </c>
      <c r="B178" s="8">
        <f>EDATE('RRSO Kalkulator'!B10,174)</f>
        <v>0</v>
      </c>
      <c r="C178" s="4">
        <f>G177</f>
        <v>0</v>
      </c>
      <c r="D178" s="4">
        <f>C178*'RRSO Kalkulator'!E6</f>
        <v>0</v>
      </c>
      <c r="E178" s="4">
        <f>MAX(F178-D178,0)</f>
        <v>0</v>
      </c>
      <c r="F178" s="4">
        <f>IF(A178&lt;='RRSO Kalkulator'!B5,'RRSO Kalkulator'!E7,0)</f>
        <v>0</v>
      </c>
      <c r="G178" s="4">
        <f>MAX(C178-E178,0)</f>
        <v>0</v>
      </c>
    </row>
    <row r="179" spans="1:7">
      <c r="A179">
        <v>175</v>
      </c>
      <c r="B179" s="8">
        <f>EDATE('RRSO Kalkulator'!B10,175)</f>
        <v>0</v>
      </c>
      <c r="C179" s="4">
        <f>G178</f>
        <v>0</v>
      </c>
      <c r="D179" s="4">
        <f>C179*'RRSO Kalkulator'!E6</f>
        <v>0</v>
      </c>
      <c r="E179" s="4">
        <f>MAX(F179-D179,0)</f>
        <v>0</v>
      </c>
      <c r="F179" s="4">
        <f>IF(A179&lt;='RRSO Kalkulator'!B5,'RRSO Kalkulator'!E7,0)</f>
        <v>0</v>
      </c>
      <c r="G179" s="4">
        <f>MAX(C179-E179,0)</f>
        <v>0</v>
      </c>
    </row>
    <row r="180" spans="1:7">
      <c r="A180">
        <v>176</v>
      </c>
      <c r="B180" s="8">
        <f>EDATE('RRSO Kalkulator'!B10,176)</f>
        <v>0</v>
      </c>
      <c r="C180" s="4">
        <f>G179</f>
        <v>0</v>
      </c>
      <c r="D180" s="4">
        <f>C180*'RRSO Kalkulator'!E6</f>
        <v>0</v>
      </c>
      <c r="E180" s="4">
        <f>MAX(F180-D180,0)</f>
        <v>0</v>
      </c>
      <c r="F180" s="4">
        <f>IF(A180&lt;='RRSO Kalkulator'!B5,'RRSO Kalkulator'!E7,0)</f>
        <v>0</v>
      </c>
      <c r="G180" s="4">
        <f>MAX(C180-E180,0)</f>
        <v>0</v>
      </c>
    </row>
    <row r="181" spans="1:7">
      <c r="A181">
        <v>177</v>
      </c>
      <c r="B181" s="8">
        <f>EDATE('RRSO Kalkulator'!B10,177)</f>
        <v>0</v>
      </c>
      <c r="C181" s="4">
        <f>G180</f>
        <v>0</v>
      </c>
      <c r="D181" s="4">
        <f>C181*'RRSO Kalkulator'!E6</f>
        <v>0</v>
      </c>
      <c r="E181" s="4">
        <f>MAX(F181-D181,0)</f>
        <v>0</v>
      </c>
      <c r="F181" s="4">
        <f>IF(A181&lt;='RRSO Kalkulator'!B5,'RRSO Kalkulator'!E7,0)</f>
        <v>0</v>
      </c>
      <c r="G181" s="4">
        <f>MAX(C181-E181,0)</f>
        <v>0</v>
      </c>
    </row>
    <row r="182" spans="1:7">
      <c r="A182">
        <v>178</v>
      </c>
      <c r="B182" s="8">
        <f>EDATE('RRSO Kalkulator'!B10,178)</f>
        <v>0</v>
      </c>
      <c r="C182" s="4">
        <f>G181</f>
        <v>0</v>
      </c>
      <c r="D182" s="4">
        <f>C182*'RRSO Kalkulator'!E6</f>
        <v>0</v>
      </c>
      <c r="E182" s="4">
        <f>MAX(F182-D182,0)</f>
        <v>0</v>
      </c>
      <c r="F182" s="4">
        <f>IF(A182&lt;='RRSO Kalkulator'!B5,'RRSO Kalkulator'!E7,0)</f>
        <v>0</v>
      </c>
      <c r="G182" s="4">
        <f>MAX(C182-E182,0)</f>
        <v>0</v>
      </c>
    </row>
    <row r="183" spans="1:7">
      <c r="A183">
        <v>179</v>
      </c>
      <c r="B183" s="8">
        <f>EDATE('RRSO Kalkulator'!B10,179)</f>
        <v>0</v>
      </c>
      <c r="C183" s="4">
        <f>G182</f>
        <v>0</v>
      </c>
      <c r="D183" s="4">
        <f>C183*'RRSO Kalkulator'!E6</f>
        <v>0</v>
      </c>
      <c r="E183" s="4">
        <f>MAX(F183-D183,0)</f>
        <v>0</v>
      </c>
      <c r="F183" s="4">
        <f>IF(A183&lt;='RRSO Kalkulator'!B5,'RRSO Kalkulator'!E7,0)</f>
        <v>0</v>
      </c>
      <c r="G183" s="4">
        <f>MAX(C183-E183,0)</f>
        <v>0</v>
      </c>
    </row>
    <row r="184" spans="1:7">
      <c r="A184">
        <v>180</v>
      </c>
      <c r="B184" s="8">
        <f>EDATE('RRSO Kalkulator'!B10,180)</f>
        <v>0</v>
      </c>
      <c r="C184" s="4">
        <f>G183</f>
        <v>0</v>
      </c>
      <c r="D184" s="4">
        <f>C184*'RRSO Kalkulator'!E6</f>
        <v>0</v>
      </c>
      <c r="E184" s="4">
        <f>MAX(F184-D184,0)</f>
        <v>0</v>
      </c>
      <c r="F184" s="4">
        <f>IF(A184&lt;='RRSO Kalkulator'!B5,'RRSO Kalkulator'!E7,0)</f>
        <v>0</v>
      </c>
      <c r="G184" s="4">
        <f>MAX(C184-E184,0)</f>
        <v>0</v>
      </c>
    </row>
    <row r="185" spans="1:7">
      <c r="A185">
        <v>181</v>
      </c>
      <c r="B185" s="8">
        <f>EDATE('RRSO Kalkulator'!B10,181)</f>
        <v>0</v>
      </c>
      <c r="C185" s="4">
        <f>G184</f>
        <v>0</v>
      </c>
      <c r="D185" s="4">
        <f>C185*'RRSO Kalkulator'!E6</f>
        <v>0</v>
      </c>
      <c r="E185" s="4">
        <f>MAX(F185-D185,0)</f>
        <v>0</v>
      </c>
      <c r="F185" s="4">
        <f>IF(A185&lt;='RRSO Kalkulator'!B5,'RRSO Kalkulator'!E7,0)</f>
        <v>0</v>
      </c>
      <c r="G185" s="4">
        <f>MAX(C185-E185,0)</f>
        <v>0</v>
      </c>
    </row>
    <row r="186" spans="1:7">
      <c r="A186">
        <v>182</v>
      </c>
      <c r="B186" s="8">
        <f>EDATE('RRSO Kalkulator'!B10,182)</f>
        <v>0</v>
      </c>
      <c r="C186" s="4">
        <f>G185</f>
        <v>0</v>
      </c>
      <c r="D186" s="4">
        <f>C186*'RRSO Kalkulator'!E6</f>
        <v>0</v>
      </c>
      <c r="E186" s="4">
        <f>MAX(F186-D186,0)</f>
        <v>0</v>
      </c>
      <c r="F186" s="4">
        <f>IF(A186&lt;='RRSO Kalkulator'!B5,'RRSO Kalkulator'!E7,0)</f>
        <v>0</v>
      </c>
      <c r="G186" s="4">
        <f>MAX(C186-E186,0)</f>
        <v>0</v>
      </c>
    </row>
    <row r="187" spans="1:7">
      <c r="A187">
        <v>183</v>
      </c>
      <c r="B187" s="8">
        <f>EDATE('RRSO Kalkulator'!B10,183)</f>
        <v>0</v>
      </c>
      <c r="C187" s="4">
        <f>G186</f>
        <v>0</v>
      </c>
      <c r="D187" s="4">
        <f>C187*'RRSO Kalkulator'!E6</f>
        <v>0</v>
      </c>
      <c r="E187" s="4">
        <f>MAX(F187-D187,0)</f>
        <v>0</v>
      </c>
      <c r="F187" s="4">
        <f>IF(A187&lt;='RRSO Kalkulator'!B5,'RRSO Kalkulator'!E7,0)</f>
        <v>0</v>
      </c>
      <c r="G187" s="4">
        <f>MAX(C187-E187,0)</f>
        <v>0</v>
      </c>
    </row>
    <row r="188" spans="1:7">
      <c r="A188">
        <v>184</v>
      </c>
      <c r="B188" s="8">
        <f>EDATE('RRSO Kalkulator'!B10,184)</f>
        <v>0</v>
      </c>
      <c r="C188" s="4">
        <f>G187</f>
        <v>0</v>
      </c>
      <c r="D188" s="4">
        <f>C188*'RRSO Kalkulator'!E6</f>
        <v>0</v>
      </c>
      <c r="E188" s="4">
        <f>MAX(F188-D188,0)</f>
        <v>0</v>
      </c>
      <c r="F188" s="4">
        <f>IF(A188&lt;='RRSO Kalkulator'!B5,'RRSO Kalkulator'!E7,0)</f>
        <v>0</v>
      </c>
      <c r="G188" s="4">
        <f>MAX(C188-E188,0)</f>
        <v>0</v>
      </c>
    </row>
    <row r="189" spans="1:7">
      <c r="A189">
        <v>185</v>
      </c>
      <c r="B189" s="8">
        <f>EDATE('RRSO Kalkulator'!B10,185)</f>
        <v>0</v>
      </c>
      <c r="C189" s="4">
        <f>G188</f>
        <v>0</v>
      </c>
      <c r="D189" s="4">
        <f>C189*'RRSO Kalkulator'!E6</f>
        <v>0</v>
      </c>
      <c r="E189" s="4">
        <f>MAX(F189-D189,0)</f>
        <v>0</v>
      </c>
      <c r="F189" s="4">
        <f>IF(A189&lt;='RRSO Kalkulator'!B5,'RRSO Kalkulator'!E7,0)</f>
        <v>0</v>
      </c>
      <c r="G189" s="4">
        <f>MAX(C189-E189,0)</f>
        <v>0</v>
      </c>
    </row>
    <row r="190" spans="1:7">
      <c r="A190">
        <v>186</v>
      </c>
      <c r="B190" s="8">
        <f>EDATE('RRSO Kalkulator'!B10,186)</f>
        <v>0</v>
      </c>
      <c r="C190" s="4">
        <f>G189</f>
        <v>0</v>
      </c>
      <c r="D190" s="4">
        <f>C190*'RRSO Kalkulator'!E6</f>
        <v>0</v>
      </c>
      <c r="E190" s="4">
        <f>MAX(F190-D190,0)</f>
        <v>0</v>
      </c>
      <c r="F190" s="4">
        <f>IF(A190&lt;='RRSO Kalkulator'!B5,'RRSO Kalkulator'!E7,0)</f>
        <v>0</v>
      </c>
      <c r="G190" s="4">
        <f>MAX(C190-E190,0)</f>
        <v>0</v>
      </c>
    </row>
    <row r="191" spans="1:7">
      <c r="A191">
        <v>187</v>
      </c>
      <c r="B191" s="8">
        <f>EDATE('RRSO Kalkulator'!B10,187)</f>
        <v>0</v>
      </c>
      <c r="C191" s="4">
        <f>G190</f>
        <v>0</v>
      </c>
      <c r="D191" s="4">
        <f>C191*'RRSO Kalkulator'!E6</f>
        <v>0</v>
      </c>
      <c r="E191" s="4">
        <f>MAX(F191-D191,0)</f>
        <v>0</v>
      </c>
      <c r="F191" s="4">
        <f>IF(A191&lt;='RRSO Kalkulator'!B5,'RRSO Kalkulator'!E7,0)</f>
        <v>0</v>
      </c>
      <c r="G191" s="4">
        <f>MAX(C191-E191,0)</f>
        <v>0</v>
      </c>
    </row>
    <row r="192" spans="1:7">
      <c r="A192">
        <v>188</v>
      </c>
      <c r="B192" s="8">
        <f>EDATE('RRSO Kalkulator'!B10,188)</f>
        <v>0</v>
      </c>
      <c r="C192" s="4">
        <f>G191</f>
        <v>0</v>
      </c>
      <c r="D192" s="4">
        <f>C192*'RRSO Kalkulator'!E6</f>
        <v>0</v>
      </c>
      <c r="E192" s="4">
        <f>MAX(F192-D192,0)</f>
        <v>0</v>
      </c>
      <c r="F192" s="4">
        <f>IF(A192&lt;='RRSO Kalkulator'!B5,'RRSO Kalkulator'!E7,0)</f>
        <v>0</v>
      </c>
      <c r="G192" s="4">
        <f>MAX(C192-E192,0)</f>
        <v>0</v>
      </c>
    </row>
    <row r="193" spans="1:7">
      <c r="A193">
        <v>189</v>
      </c>
      <c r="B193" s="8">
        <f>EDATE('RRSO Kalkulator'!B10,189)</f>
        <v>0</v>
      </c>
      <c r="C193" s="4">
        <f>G192</f>
        <v>0</v>
      </c>
      <c r="D193" s="4">
        <f>C193*'RRSO Kalkulator'!E6</f>
        <v>0</v>
      </c>
      <c r="E193" s="4">
        <f>MAX(F193-D193,0)</f>
        <v>0</v>
      </c>
      <c r="F193" s="4">
        <f>IF(A193&lt;='RRSO Kalkulator'!B5,'RRSO Kalkulator'!E7,0)</f>
        <v>0</v>
      </c>
      <c r="G193" s="4">
        <f>MAX(C193-E193,0)</f>
        <v>0</v>
      </c>
    </row>
    <row r="194" spans="1:7">
      <c r="A194">
        <v>190</v>
      </c>
      <c r="B194" s="8">
        <f>EDATE('RRSO Kalkulator'!B10,190)</f>
        <v>0</v>
      </c>
      <c r="C194" s="4">
        <f>G193</f>
        <v>0</v>
      </c>
      <c r="D194" s="4">
        <f>C194*'RRSO Kalkulator'!E6</f>
        <v>0</v>
      </c>
      <c r="E194" s="4">
        <f>MAX(F194-D194,0)</f>
        <v>0</v>
      </c>
      <c r="F194" s="4">
        <f>IF(A194&lt;='RRSO Kalkulator'!B5,'RRSO Kalkulator'!E7,0)</f>
        <v>0</v>
      </c>
      <c r="G194" s="4">
        <f>MAX(C194-E194,0)</f>
        <v>0</v>
      </c>
    </row>
    <row r="195" spans="1:7">
      <c r="A195">
        <v>191</v>
      </c>
      <c r="B195" s="8">
        <f>EDATE('RRSO Kalkulator'!B10,191)</f>
        <v>0</v>
      </c>
      <c r="C195" s="4">
        <f>G194</f>
        <v>0</v>
      </c>
      <c r="D195" s="4">
        <f>C195*'RRSO Kalkulator'!E6</f>
        <v>0</v>
      </c>
      <c r="E195" s="4">
        <f>MAX(F195-D195,0)</f>
        <v>0</v>
      </c>
      <c r="F195" s="4">
        <f>IF(A195&lt;='RRSO Kalkulator'!B5,'RRSO Kalkulator'!E7,0)</f>
        <v>0</v>
      </c>
      <c r="G195" s="4">
        <f>MAX(C195-E195,0)</f>
        <v>0</v>
      </c>
    </row>
    <row r="196" spans="1:7">
      <c r="A196">
        <v>192</v>
      </c>
      <c r="B196" s="8">
        <f>EDATE('RRSO Kalkulator'!B10,192)</f>
        <v>0</v>
      </c>
      <c r="C196" s="4">
        <f>G195</f>
        <v>0</v>
      </c>
      <c r="D196" s="4">
        <f>C196*'RRSO Kalkulator'!E6</f>
        <v>0</v>
      </c>
      <c r="E196" s="4">
        <f>MAX(F196-D196,0)</f>
        <v>0</v>
      </c>
      <c r="F196" s="4">
        <f>IF(A196&lt;='RRSO Kalkulator'!B5,'RRSO Kalkulator'!E7,0)</f>
        <v>0</v>
      </c>
      <c r="G196" s="4">
        <f>MAX(C196-E196,0)</f>
        <v>0</v>
      </c>
    </row>
    <row r="197" spans="1:7">
      <c r="A197">
        <v>193</v>
      </c>
      <c r="B197" s="8">
        <f>EDATE('RRSO Kalkulator'!B10,193)</f>
        <v>0</v>
      </c>
      <c r="C197" s="4">
        <f>G196</f>
        <v>0</v>
      </c>
      <c r="D197" s="4">
        <f>C197*'RRSO Kalkulator'!E6</f>
        <v>0</v>
      </c>
      <c r="E197" s="4">
        <f>MAX(F197-D197,0)</f>
        <v>0</v>
      </c>
      <c r="F197" s="4">
        <f>IF(A197&lt;='RRSO Kalkulator'!B5,'RRSO Kalkulator'!E7,0)</f>
        <v>0</v>
      </c>
      <c r="G197" s="4">
        <f>MAX(C197-E197,0)</f>
        <v>0</v>
      </c>
    </row>
    <row r="198" spans="1:7">
      <c r="A198">
        <v>194</v>
      </c>
      <c r="B198" s="8">
        <f>EDATE('RRSO Kalkulator'!B10,194)</f>
        <v>0</v>
      </c>
      <c r="C198" s="4">
        <f>G197</f>
        <v>0</v>
      </c>
      <c r="D198" s="4">
        <f>C198*'RRSO Kalkulator'!E6</f>
        <v>0</v>
      </c>
      <c r="E198" s="4">
        <f>MAX(F198-D198,0)</f>
        <v>0</v>
      </c>
      <c r="F198" s="4">
        <f>IF(A198&lt;='RRSO Kalkulator'!B5,'RRSO Kalkulator'!E7,0)</f>
        <v>0</v>
      </c>
      <c r="G198" s="4">
        <f>MAX(C198-E198,0)</f>
        <v>0</v>
      </c>
    </row>
    <row r="199" spans="1:7">
      <c r="A199">
        <v>195</v>
      </c>
      <c r="B199" s="8">
        <f>EDATE('RRSO Kalkulator'!B10,195)</f>
        <v>0</v>
      </c>
      <c r="C199" s="4">
        <f>G198</f>
        <v>0</v>
      </c>
      <c r="D199" s="4">
        <f>C199*'RRSO Kalkulator'!E6</f>
        <v>0</v>
      </c>
      <c r="E199" s="4">
        <f>MAX(F199-D199,0)</f>
        <v>0</v>
      </c>
      <c r="F199" s="4">
        <f>IF(A199&lt;='RRSO Kalkulator'!B5,'RRSO Kalkulator'!E7,0)</f>
        <v>0</v>
      </c>
      <c r="G199" s="4">
        <f>MAX(C199-E199,0)</f>
        <v>0</v>
      </c>
    </row>
    <row r="200" spans="1:7">
      <c r="A200">
        <v>196</v>
      </c>
      <c r="B200" s="8">
        <f>EDATE('RRSO Kalkulator'!B10,196)</f>
        <v>0</v>
      </c>
      <c r="C200" s="4">
        <f>G199</f>
        <v>0</v>
      </c>
      <c r="D200" s="4">
        <f>C200*'RRSO Kalkulator'!E6</f>
        <v>0</v>
      </c>
      <c r="E200" s="4">
        <f>MAX(F200-D200,0)</f>
        <v>0</v>
      </c>
      <c r="F200" s="4">
        <f>IF(A200&lt;='RRSO Kalkulator'!B5,'RRSO Kalkulator'!E7,0)</f>
        <v>0</v>
      </c>
      <c r="G200" s="4">
        <f>MAX(C200-E200,0)</f>
        <v>0</v>
      </c>
    </row>
    <row r="201" spans="1:7">
      <c r="A201">
        <v>197</v>
      </c>
      <c r="B201" s="8">
        <f>EDATE('RRSO Kalkulator'!B10,197)</f>
        <v>0</v>
      </c>
      <c r="C201" s="4">
        <f>G200</f>
        <v>0</v>
      </c>
      <c r="D201" s="4">
        <f>C201*'RRSO Kalkulator'!E6</f>
        <v>0</v>
      </c>
      <c r="E201" s="4">
        <f>MAX(F201-D201,0)</f>
        <v>0</v>
      </c>
      <c r="F201" s="4">
        <f>IF(A201&lt;='RRSO Kalkulator'!B5,'RRSO Kalkulator'!E7,0)</f>
        <v>0</v>
      </c>
      <c r="G201" s="4">
        <f>MAX(C201-E201,0)</f>
        <v>0</v>
      </c>
    </row>
    <row r="202" spans="1:7">
      <c r="A202">
        <v>198</v>
      </c>
      <c r="B202" s="8">
        <f>EDATE('RRSO Kalkulator'!B10,198)</f>
        <v>0</v>
      </c>
      <c r="C202" s="4">
        <f>G201</f>
        <v>0</v>
      </c>
      <c r="D202" s="4">
        <f>C202*'RRSO Kalkulator'!E6</f>
        <v>0</v>
      </c>
      <c r="E202" s="4">
        <f>MAX(F202-D202,0)</f>
        <v>0</v>
      </c>
      <c r="F202" s="4">
        <f>IF(A202&lt;='RRSO Kalkulator'!B5,'RRSO Kalkulator'!E7,0)</f>
        <v>0</v>
      </c>
      <c r="G202" s="4">
        <f>MAX(C202-E202,0)</f>
        <v>0</v>
      </c>
    </row>
    <row r="203" spans="1:7">
      <c r="A203">
        <v>199</v>
      </c>
      <c r="B203" s="8">
        <f>EDATE('RRSO Kalkulator'!B10,199)</f>
        <v>0</v>
      </c>
      <c r="C203" s="4">
        <f>G202</f>
        <v>0</v>
      </c>
      <c r="D203" s="4">
        <f>C203*'RRSO Kalkulator'!E6</f>
        <v>0</v>
      </c>
      <c r="E203" s="4">
        <f>MAX(F203-D203,0)</f>
        <v>0</v>
      </c>
      <c r="F203" s="4">
        <f>IF(A203&lt;='RRSO Kalkulator'!B5,'RRSO Kalkulator'!E7,0)</f>
        <v>0</v>
      </c>
      <c r="G203" s="4">
        <f>MAX(C203-E203,0)</f>
        <v>0</v>
      </c>
    </row>
    <row r="204" spans="1:7">
      <c r="A204">
        <v>200</v>
      </c>
      <c r="B204" s="8">
        <f>EDATE('RRSO Kalkulator'!B10,200)</f>
        <v>0</v>
      </c>
      <c r="C204" s="4">
        <f>G203</f>
        <v>0</v>
      </c>
      <c r="D204" s="4">
        <f>C204*'RRSO Kalkulator'!E6</f>
        <v>0</v>
      </c>
      <c r="E204" s="4">
        <f>MAX(F204-D204,0)</f>
        <v>0</v>
      </c>
      <c r="F204" s="4">
        <f>IF(A204&lt;='RRSO Kalkulator'!B5,'RRSO Kalkulator'!E7,0)</f>
        <v>0</v>
      </c>
      <c r="G204" s="4">
        <f>MAX(C204-E204,0)</f>
        <v>0</v>
      </c>
    </row>
    <row r="205" spans="1:7">
      <c r="A205">
        <v>201</v>
      </c>
      <c r="B205" s="8">
        <f>EDATE('RRSO Kalkulator'!B10,201)</f>
        <v>0</v>
      </c>
      <c r="C205" s="4">
        <f>G204</f>
        <v>0</v>
      </c>
      <c r="D205" s="4">
        <f>C205*'RRSO Kalkulator'!E6</f>
        <v>0</v>
      </c>
      <c r="E205" s="4">
        <f>MAX(F205-D205,0)</f>
        <v>0</v>
      </c>
      <c r="F205" s="4">
        <f>IF(A205&lt;='RRSO Kalkulator'!B5,'RRSO Kalkulator'!E7,0)</f>
        <v>0</v>
      </c>
      <c r="G205" s="4">
        <f>MAX(C205-E205,0)</f>
        <v>0</v>
      </c>
    </row>
    <row r="206" spans="1:7">
      <c r="A206">
        <v>202</v>
      </c>
      <c r="B206" s="8">
        <f>EDATE('RRSO Kalkulator'!B10,202)</f>
        <v>0</v>
      </c>
      <c r="C206" s="4">
        <f>G205</f>
        <v>0</v>
      </c>
      <c r="D206" s="4">
        <f>C206*'RRSO Kalkulator'!E6</f>
        <v>0</v>
      </c>
      <c r="E206" s="4">
        <f>MAX(F206-D206,0)</f>
        <v>0</v>
      </c>
      <c r="F206" s="4">
        <f>IF(A206&lt;='RRSO Kalkulator'!B5,'RRSO Kalkulator'!E7,0)</f>
        <v>0</v>
      </c>
      <c r="G206" s="4">
        <f>MAX(C206-E206,0)</f>
        <v>0</v>
      </c>
    </row>
    <row r="207" spans="1:7">
      <c r="A207">
        <v>203</v>
      </c>
      <c r="B207" s="8">
        <f>EDATE('RRSO Kalkulator'!B10,203)</f>
        <v>0</v>
      </c>
      <c r="C207" s="4">
        <f>G206</f>
        <v>0</v>
      </c>
      <c r="D207" s="4">
        <f>C207*'RRSO Kalkulator'!E6</f>
        <v>0</v>
      </c>
      <c r="E207" s="4">
        <f>MAX(F207-D207,0)</f>
        <v>0</v>
      </c>
      <c r="F207" s="4">
        <f>IF(A207&lt;='RRSO Kalkulator'!B5,'RRSO Kalkulator'!E7,0)</f>
        <v>0</v>
      </c>
      <c r="G207" s="4">
        <f>MAX(C207-E207,0)</f>
        <v>0</v>
      </c>
    </row>
    <row r="208" spans="1:7">
      <c r="A208">
        <v>204</v>
      </c>
      <c r="B208" s="8">
        <f>EDATE('RRSO Kalkulator'!B10,204)</f>
        <v>0</v>
      </c>
      <c r="C208" s="4">
        <f>G207</f>
        <v>0</v>
      </c>
      <c r="D208" s="4">
        <f>C208*'RRSO Kalkulator'!E6</f>
        <v>0</v>
      </c>
      <c r="E208" s="4">
        <f>MAX(F208-D208,0)</f>
        <v>0</v>
      </c>
      <c r="F208" s="4">
        <f>IF(A208&lt;='RRSO Kalkulator'!B5,'RRSO Kalkulator'!E7,0)</f>
        <v>0</v>
      </c>
      <c r="G208" s="4">
        <f>MAX(C208-E208,0)</f>
        <v>0</v>
      </c>
    </row>
    <row r="209" spans="1:7">
      <c r="A209">
        <v>205</v>
      </c>
      <c r="B209" s="8">
        <f>EDATE('RRSO Kalkulator'!B10,205)</f>
        <v>0</v>
      </c>
      <c r="C209" s="4">
        <f>G208</f>
        <v>0</v>
      </c>
      <c r="D209" s="4">
        <f>C209*'RRSO Kalkulator'!E6</f>
        <v>0</v>
      </c>
      <c r="E209" s="4">
        <f>MAX(F209-D209,0)</f>
        <v>0</v>
      </c>
      <c r="F209" s="4">
        <f>IF(A209&lt;='RRSO Kalkulator'!B5,'RRSO Kalkulator'!E7,0)</f>
        <v>0</v>
      </c>
      <c r="G209" s="4">
        <f>MAX(C209-E209,0)</f>
        <v>0</v>
      </c>
    </row>
    <row r="210" spans="1:7">
      <c r="A210">
        <v>206</v>
      </c>
      <c r="B210" s="8">
        <f>EDATE('RRSO Kalkulator'!B10,206)</f>
        <v>0</v>
      </c>
      <c r="C210" s="4">
        <f>G209</f>
        <v>0</v>
      </c>
      <c r="D210" s="4">
        <f>C210*'RRSO Kalkulator'!E6</f>
        <v>0</v>
      </c>
      <c r="E210" s="4">
        <f>MAX(F210-D210,0)</f>
        <v>0</v>
      </c>
      <c r="F210" s="4">
        <f>IF(A210&lt;='RRSO Kalkulator'!B5,'RRSO Kalkulator'!E7,0)</f>
        <v>0</v>
      </c>
      <c r="G210" s="4">
        <f>MAX(C210-E210,0)</f>
        <v>0</v>
      </c>
    </row>
    <row r="211" spans="1:7">
      <c r="A211">
        <v>207</v>
      </c>
      <c r="B211" s="8">
        <f>EDATE('RRSO Kalkulator'!B10,207)</f>
        <v>0</v>
      </c>
      <c r="C211" s="4">
        <f>G210</f>
        <v>0</v>
      </c>
      <c r="D211" s="4">
        <f>C211*'RRSO Kalkulator'!E6</f>
        <v>0</v>
      </c>
      <c r="E211" s="4">
        <f>MAX(F211-D211,0)</f>
        <v>0</v>
      </c>
      <c r="F211" s="4">
        <f>IF(A211&lt;='RRSO Kalkulator'!B5,'RRSO Kalkulator'!E7,0)</f>
        <v>0</v>
      </c>
      <c r="G211" s="4">
        <f>MAX(C211-E211,0)</f>
        <v>0</v>
      </c>
    </row>
    <row r="212" spans="1:7">
      <c r="A212">
        <v>208</v>
      </c>
      <c r="B212" s="8">
        <f>EDATE('RRSO Kalkulator'!B10,208)</f>
        <v>0</v>
      </c>
      <c r="C212" s="4">
        <f>G211</f>
        <v>0</v>
      </c>
      <c r="D212" s="4">
        <f>C212*'RRSO Kalkulator'!E6</f>
        <v>0</v>
      </c>
      <c r="E212" s="4">
        <f>MAX(F212-D212,0)</f>
        <v>0</v>
      </c>
      <c r="F212" s="4">
        <f>IF(A212&lt;='RRSO Kalkulator'!B5,'RRSO Kalkulator'!E7,0)</f>
        <v>0</v>
      </c>
      <c r="G212" s="4">
        <f>MAX(C212-E212,0)</f>
        <v>0</v>
      </c>
    </row>
    <row r="213" spans="1:7">
      <c r="A213">
        <v>209</v>
      </c>
      <c r="B213" s="8">
        <f>EDATE('RRSO Kalkulator'!B10,209)</f>
        <v>0</v>
      </c>
      <c r="C213" s="4">
        <f>G212</f>
        <v>0</v>
      </c>
      <c r="D213" s="4">
        <f>C213*'RRSO Kalkulator'!E6</f>
        <v>0</v>
      </c>
      <c r="E213" s="4">
        <f>MAX(F213-D213,0)</f>
        <v>0</v>
      </c>
      <c r="F213" s="4">
        <f>IF(A213&lt;='RRSO Kalkulator'!B5,'RRSO Kalkulator'!E7,0)</f>
        <v>0</v>
      </c>
      <c r="G213" s="4">
        <f>MAX(C213-E213,0)</f>
        <v>0</v>
      </c>
    </row>
    <row r="214" spans="1:7">
      <c r="A214">
        <v>210</v>
      </c>
      <c r="B214" s="8">
        <f>EDATE('RRSO Kalkulator'!B10,210)</f>
        <v>0</v>
      </c>
      <c r="C214" s="4">
        <f>G213</f>
        <v>0</v>
      </c>
      <c r="D214" s="4">
        <f>C214*'RRSO Kalkulator'!E6</f>
        <v>0</v>
      </c>
      <c r="E214" s="4">
        <f>MAX(F214-D214,0)</f>
        <v>0</v>
      </c>
      <c r="F214" s="4">
        <f>IF(A214&lt;='RRSO Kalkulator'!B5,'RRSO Kalkulator'!E7,0)</f>
        <v>0</v>
      </c>
      <c r="G214" s="4">
        <f>MAX(C214-E214,0)</f>
        <v>0</v>
      </c>
    </row>
    <row r="215" spans="1:7">
      <c r="A215">
        <v>211</v>
      </c>
      <c r="B215" s="8">
        <f>EDATE('RRSO Kalkulator'!B10,211)</f>
        <v>0</v>
      </c>
      <c r="C215" s="4">
        <f>G214</f>
        <v>0</v>
      </c>
      <c r="D215" s="4">
        <f>C215*'RRSO Kalkulator'!E6</f>
        <v>0</v>
      </c>
      <c r="E215" s="4">
        <f>MAX(F215-D215,0)</f>
        <v>0</v>
      </c>
      <c r="F215" s="4">
        <f>IF(A215&lt;='RRSO Kalkulator'!B5,'RRSO Kalkulator'!E7,0)</f>
        <v>0</v>
      </c>
      <c r="G215" s="4">
        <f>MAX(C215-E215,0)</f>
        <v>0</v>
      </c>
    </row>
    <row r="216" spans="1:7">
      <c r="A216">
        <v>212</v>
      </c>
      <c r="B216" s="8">
        <f>EDATE('RRSO Kalkulator'!B10,212)</f>
        <v>0</v>
      </c>
      <c r="C216" s="4">
        <f>G215</f>
        <v>0</v>
      </c>
      <c r="D216" s="4">
        <f>C216*'RRSO Kalkulator'!E6</f>
        <v>0</v>
      </c>
      <c r="E216" s="4">
        <f>MAX(F216-D216,0)</f>
        <v>0</v>
      </c>
      <c r="F216" s="4">
        <f>IF(A216&lt;='RRSO Kalkulator'!B5,'RRSO Kalkulator'!E7,0)</f>
        <v>0</v>
      </c>
      <c r="G216" s="4">
        <f>MAX(C216-E216,0)</f>
        <v>0</v>
      </c>
    </row>
    <row r="217" spans="1:7">
      <c r="A217">
        <v>213</v>
      </c>
      <c r="B217" s="8">
        <f>EDATE('RRSO Kalkulator'!B10,213)</f>
        <v>0</v>
      </c>
      <c r="C217" s="4">
        <f>G216</f>
        <v>0</v>
      </c>
      <c r="D217" s="4">
        <f>C217*'RRSO Kalkulator'!E6</f>
        <v>0</v>
      </c>
      <c r="E217" s="4">
        <f>MAX(F217-D217,0)</f>
        <v>0</v>
      </c>
      <c r="F217" s="4">
        <f>IF(A217&lt;='RRSO Kalkulator'!B5,'RRSO Kalkulator'!E7,0)</f>
        <v>0</v>
      </c>
      <c r="G217" s="4">
        <f>MAX(C217-E217,0)</f>
        <v>0</v>
      </c>
    </row>
    <row r="218" spans="1:7">
      <c r="A218">
        <v>214</v>
      </c>
      <c r="B218" s="8">
        <f>EDATE('RRSO Kalkulator'!B10,214)</f>
        <v>0</v>
      </c>
      <c r="C218" s="4">
        <f>G217</f>
        <v>0</v>
      </c>
      <c r="D218" s="4">
        <f>C218*'RRSO Kalkulator'!E6</f>
        <v>0</v>
      </c>
      <c r="E218" s="4">
        <f>MAX(F218-D218,0)</f>
        <v>0</v>
      </c>
      <c r="F218" s="4">
        <f>IF(A218&lt;='RRSO Kalkulator'!B5,'RRSO Kalkulator'!E7,0)</f>
        <v>0</v>
      </c>
      <c r="G218" s="4">
        <f>MAX(C218-E218,0)</f>
        <v>0</v>
      </c>
    </row>
    <row r="219" spans="1:7">
      <c r="A219">
        <v>215</v>
      </c>
      <c r="B219" s="8">
        <f>EDATE('RRSO Kalkulator'!B10,215)</f>
        <v>0</v>
      </c>
      <c r="C219" s="4">
        <f>G218</f>
        <v>0</v>
      </c>
      <c r="D219" s="4">
        <f>C219*'RRSO Kalkulator'!E6</f>
        <v>0</v>
      </c>
      <c r="E219" s="4">
        <f>MAX(F219-D219,0)</f>
        <v>0</v>
      </c>
      <c r="F219" s="4">
        <f>IF(A219&lt;='RRSO Kalkulator'!B5,'RRSO Kalkulator'!E7,0)</f>
        <v>0</v>
      </c>
      <c r="G219" s="4">
        <f>MAX(C219-E219,0)</f>
        <v>0</v>
      </c>
    </row>
    <row r="220" spans="1:7">
      <c r="A220">
        <v>216</v>
      </c>
      <c r="B220" s="8">
        <f>EDATE('RRSO Kalkulator'!B10,216)</f>
        <v>0</v>
      </c>
      <c r="C220" s="4">
        <f>G219</f>
        <v>0</v>
      </c>
      <c r="D220" s="4">
        <f>C220*'RRSO Kalkulator'!E6</f>
        <v>0</v>
      </c>
      <c r="E220" s="4">
        <f>MAX(F220-D220,0)</f>
        <v>0</v>
      </c>
      <c r="F220" s="4">
        <f>IF(A220&lt;='RRSO Kalkulator'!B5,'RRSO Kalkulator'!E7,0)</f>
        <v>0</v>
      </c>
      <c r="G220" s="4">
        <f>MAX(C220-E220,0)</f>
        <v>0</v>
      </c>
    </row>
    <row r="221" spans="1:7">
      <c r="A221">
        <v>217</v>
      </c>
      <c r="B221" s="8">
        <f>EDATE('RRSO Kalkulator'!B10,217)</f>
        <v>0</v>
      </c>
      <c r="C221" s="4">
        <f>G220</f>
        <v>0</v>
      </c>
      <c r="D221" s="4">
        <f>C221*'RRSO Kalkulator'!E6</f>
        <v>0</v>
      </c>
      <c r="E221" s="4">
        <f>MAX(F221-D221,0)</f>
        <v>0</v>
      </c>
      <c r="F221" s="4">
        <f>IF(A221&lt;='RRSO Kalkulator'!B5,'RRSO Kalkulator'!E7,0)</f>
        <v>0</v>
      </c>
      <c r="G221" s="4">
        <f>MAX(C221-E221,0)</f>
        <v>0</v>
      </c>
    </row>
    <row r="222" spans="1:7">
      <c r="A222">
        <v>218</v>
      </c>
      <c r="B222" s="8">
        <f>EDATE('RRSO Kalkulator'!B10,218)</f>
        <v>0</v>
      </c>
      <c r="C222" s="4">
        <f>G221</f>
        <v>0</v>
      </c>
      <c r="D222" s="4">
        <f>C222*'RRSO Kalkulator'!E6</f>
        <v>0</v>
      </c>
      <c r="E222" s="4">
        <f>MAX(F222-D222,0)</f>
        <v>0</v>
      </c>
      <c r="F222" s="4">
        <f>IF(A222&lt;='RRSO Kalkulator'!B5,'RRSO Kalkulator'!E7,0)</f>
        <v>0</v>
      </c>
      <c r="G222" s="4">
        <f>MAX(C222-E222,0)</f>
        <v>0</v>
      </c>
    </row>
    <row r="223" spans="1:7">
      <c r="A223">
        <v>219</v>
      </c>
      <c r="B223" s="8">
        <f>EDATE('RRSO Kalkulator'!B10,219)</f>
        <v>0</v>
      </c>
      <c r="C223" s="4">
        <f>G222</f>
        <v>0</v>
      </c>
      <c r="D223" s="4">
        <f>C223*'RRSO Kalkulator'!E6</f>
        <v>0</v>
      </c>
      <c r="E223" s="4">
        <f>MAX(F223-D223,0)</f>
        <v>0</v>
      </c>
      <c r="F223" s="4">
        <f>IF(A223&lt;='RRSO Kalkulator'!B5,'RRSO Kalkulator'!E7,0)</f>
        <v>0</v>
      </c>
      <c r="G223" s="4">
        <f>MAX(C223-E223,0)</f>
        <v>0</v>
      </c>
    </row>
    <row r="224" spans="1:7">
      <c r="A224">
        <v>220</v>
      </c>
      <c r="B224" s="8">
        <f>EDATE('RRSO Kalkulator'!B10,220)</f>
        <v>0</v>
      </c>
      <c r="C224" s="4">
        <f>G223</f>
        <v>0</v>
      </c>
      <c r="D224" s="4">
        <f>C224*'RRSO Kalkulator'!E6</f>
        <v>0</v>
      </c>
      <c r="E224" s="4">
        <f>MAX(F224-D224,0)</f>
        <v>0</v>
      </c>
      <c r="F224" s="4">
        <f>IF(A224&lt;='RRSO Kalkulator'!B5,'RRSO Kalkulator'!E7,0)</f>
        <v>0</v>
      </c>
      <c r="G224" s="4">
        <f>MAX(C224-E224,0)</f>
        <v>0</v>
      </c>
    </row>
    <row r="225" spans="1:7">
      <c r="A225">
        <v>221</v>
      </c>
      <c r="B225" s="8">
        <f>EDATE('RRSO Kalkulator'!B10,221)</f>
        <v>0</v>
      </c>
      <c r="C225" s="4">
        <f>G224</f>
        <v>0</v>
      </c>
      <c r="D225" s="4">
        <f>C225*'RRSO Kalkulator'!E6</f>
        <v>0</v>
      </c>
      <c r="E225" s="4">
        <f>MAX(F225-D225,0)</f>
        <v>0</v>
      </c>
      <c r="F225" s="4">
        <f>IF(A225&lt;='RRSO Kalkulator'!B5,'RRSO Kalkulator'!E7,0)</f>
        <v>0</v>
      </c>
      <c r="G225" s="4">
        <f>MAX(C225-E225,0)</f>
        <v>0</v>
      </c>
    </row>
    <row r="226" spans="1:7">
      <c r="A226">
        <v>222</v>
      </c>
      <c r="B226" s="8">
        <f>EDATE('RRSO Kalkulator'!B10,222)</f>
        <v>0</v>
      </c>
      <c r="C226" s="4">
        <f>G225</f>
        <v>0</v>
      </c>
      <c r="D226" s="4">
        <f>C226*'RRSO Kalkulator'!E6</f>
        <v>0</v>
      </c>
      <c r="E226" s="4">
        <f>MAX(F226-D226,0)</f>
        <v>0</v>
      </c>
      <c r="F226" s="4">
        <f>IF(A226&lt;='RRSO Kalkulator'!B5,'RRSO Kalkulator'!E7,0)</f>
        <v>0</v>
      </c>
      <c r="G226" s="4">
        <f>MAX(C226-E226,0)</f>
        <v>0</v>
      </c>
    </row>
    <row r="227" spans="1:7">
      <c r="A227">
        <v>223</v>
      </c>
      <c r="B227" s="8">
        <f>EDATE('RRSO Kalkulator'!B10,223)</f>
        <v>0</v>
      </c>
      <c r="C227" s="4">
        <f>G226</f>
        <v>0</v>
      </c>
      <c r="D227" s="4">
        <f>C227*'RRSO Kalkulator'!E6</f>
        <v>0</v>
      </c>
      <c r="E227" s="4">
        <f>MAX(F227-D227,0)</f>
        <v>0</v>
      </c>
      <c r="F227" s="4">
        <f>IF(A227&lt;='RRSO Kalkulator'!B5,'RRSO Kalkulator'!E7,0)</f>
        <v>0</v>
      </c>
      <c r="G227" s="4">
        <f>MAX(C227-E227,0)</f>
        <v>0</v>
      </c>
    </row>
    <row r="228" spans="1:7">
      <c r="A228">
        <v>224</v>
      </c>
      <c r="B228" s="8">
        <f>EDATE('RRSO Kalkulator'!B10,224)</f>
        <v>0</v>
      </c>
      <c r="C228" s="4">
        <f>G227</f>
        <v>0</v>
      </c>
      <c r="D228" s="4">
        <f>C228*'RRSO Kalkulator'!E6</f>
        <v>0</v>
      </c>
      <c r="E228" s="4">
        <f>MAX(F228-D228,0)</f>
        <v>0</v>
      </c>
      <c r="F228" s="4">
        <f>IF(A228&lt;='RRSO Kalkulator'!B5,'RRSO Kalkulator'!E7,0)</f>
        <v>0</v>
      </c>
      <c r="G228" s="4">
        <f>MAX(C228-E228,0)</f>
        <v>0</v>
      </c>
    </row>
    <row r="229" spans="1:7">
      <c r="A229">
        <v>225</v>
      </c>
      <c r="B229" s="8">
        <f>EDATE('RRSO Kalkulator'!B10,225)</f>
        <v>0</v>
      </c>
      <c r="C229" s="4">
        <f>G228</f>
        <v>0</v>
      </c>
      <c r="D229" s="4">
        <f>C229*'RRSO Kalkulator'!E6</f>
        <v>0</v>
      </c>
      <c r="E229" s="4">
        <f>MAX(F229-D229,0)</f>
        <v>0</v>
      </c>
      <c r="F229" s="4">
        <f>IF(A229&lt;='RRSO Kalkulator'!B5,'RRSO Kalkulator'!E7,0)</f>
        <v>0</v>
      </c>
      <c r="G229" s="4">
        <f>MAX(C229-E229,0)</f>
        <v>0</v>
      </c>
    </row>
    <row r="230" spans="1:7">
      <c r="A230">
        <v>226</v>
      </c>
      <c r="B230" s="8">
        <f>EDATE('RRSO Kalkulator'!B10,226)</f>
        <v>0</v>
      </c>
      <c r="C230" s="4">
        <f>G229</f>
        <v>0</v>
      </c>
      <c r="D230" s="4">
        <f>C230*'RRSO Kalkulator'!E6</f>
        <v>0</v>
      </c>
      <c r="E230" s="4">
        <f>MAX(F230-D230,0)</f>
        <v>0</v>
      </c>
      <c r="F230" s="4">
        <f>IF(A230&lt;='RRSO Kalkulator'!B5,'RRSO Kalkulator'!E7,0)</f>
        <v>0</v>
      </c>
      <c r="G230" s="4">
        <f>MAX(C230-E230,0)</f>
        <v>0</v>
      </c>
    </row>
    <row r="231" spans="1:7">
      <c r="A231">
        <v>227</v>
      </c>
      <c r="B231" s="8">
        <f>EDATE('RRSO Kalkulator'!B10,227)</f>
        <v>0</v>
      </c>
      <c r="C231" s="4">
        <f>G230</f>
        <v>0</v>
      </c>
      <c r="D231" s="4">
        <f>C231*'RRSO Kalkulator'!E6</f>
        <v>0</v>
      </c>
      <c r="E231" s="4">
        <f>MAX(F231-D231,0)</f>
        <v>0</v>
      </c>
      <c r="F231" s="4">
        <f>IF(A231&lt;='RRSO Kalkulator'!B5,'RRSO Kalkulator'!E7,0)</f>
        <v>0</v>
      </c>
      <c r="G231" s="4">
        <f>MAX(C231-E231,0)</f>
        <v>0</v>
      </c>
    </row>
    <row r="232" spans="1:7">
      <c r="A232">
        <v>228</v>
      </c>
      <c r="B232" s="8">
        <f>EDATE('RRSO Kalkulator'!B10,228)</f>
        <v>0</v>
      </c>
      <c r="C232" s="4">
        <f>G231</f>
        <v>0</v>
      </c>
      <c r="D232" s="4">
        <f>C232*'RRSO Kalkulator'!E6</f>
        <v>0</v>
      </c>
      <c r="E232" s="4">
        <f>MAX(F232-D232,0)</f>
        <v>0</v>
      </c>
      <c r="F232" s="4">
        <f>IF(A232&lt;='RRSO Kalkulator'!B5,'RRSO Kalkulator'!E7,0)</f>
        <v>0</v>
      </c>
      <c r="G232" s="4">
        <f>MAX(C232-E232,0)</f>
        <v>0</v>
      </c>
    </row>
    <row r="233" spans="1:7">
      <c r="A233">
        <v>229</v>
      </c>
      <c r="B233" s="8">
        <f>EDATE('RRSO Kalkulator'!B10,229)</f>
        <v>0</v>
      </c>
      <c r="C233" s="4">
        <f>G232</f>
        <v>0</v>
      </c>
      <c r="D233" s="4">
        <f>C233*'RRSO Kalkulator'!E6</f>
        <v>0</v>
      </c>
      <c r="E233" s="4">
        <f>MAX(F233-D233,0)</f>
        <v>0</v>
      </c>
      <c r="F233" s="4">
        <f>IF(A233&lt;='RRSO Kalkulator'!B5,'RRSO Kalkulator'!E7,0)</f>
        <v>0</v>
      </c>
      <c r="G233" s="4">
        <f>MAX(C233-E233,0)</f>
        <v>0</v>
      </c>
    </row>
    <row r="234" spans="1:7">
      <c r="A234">
        <v>230</v>
      </c>
      <c r="B234" s="8">
        <f>EDATE('RRSO Kalkulator'!B10,230)</f>
        <v>0</v>
      </c>
      <c r="C234" s="4">
        <f>G233</f>
        <v>0</v>
      </c>
      <c r="D234" s="4">
        <f>C234*'RRSO Kalkulator'!E6</f>
        <v>0</v>
      </c>
      <c r="E234" s="4">
        <f>MAX(F234-D234,0)</f>
        <v>0</v>
      </c>
      <c r="F234" s="4">
        <f>IF(A234&lt;='RRSO Kalkulator'!B5,'RRSO Kalkulator'!E7,0)</f>
        <v>0</v>
      </c>
      <c r="G234" s="4">
        <f>MAX(C234-E234,0)</f>
        <v>0</v>
      </c>
    </row>
    <row r="235" spans="1:7">
      <c r="A235">
        <v>231</v>
      </c>
      <c r="B235" s="8">
        <f>EDATE('RRSO Kalkulator'!B10,231)</f>
        <v>0</v>
      </c>
      <c r="C235" s="4">
        <f>G234</f>
        <v>0</v>
      </c>
      <c r="D235" s="4">
        <f>C235*'RRSO Kalkulator'!E6</f>
        <v>0</v>
      </c>
      <c r="E235" s="4">
        <f>MAX(F235-D235,0)</f>
        <v>0</v>
      </c>
      <c r="F235" s="4">
        <f>IF(A235&lt;='RRSO Kalkulator'!B5,'RRSO Kalkulator'!E7,0)</f>
        <v>0</v>
      </c>
      <c r="G235" s="4">
        <f>MAX(C235-E235,0)</f>
        <v>0</v>
      </c>
    </row>
    <row r="236" spans="1:7">
      <c r="A236">
        <v>232</v>
      </c>
      <c r="B236" s="8">
        <f>EDATE('RRSO Kalkulator'!B10,232)</f>
        <v>0</v>
      </c>
      <c r="C236" s="4">
        <f>G235</f>
        <v>0</v>
      </c>
      <c r="D236" s="4">
        <f>C236*'RRSO Kalkulator'!E6</f>
        <v>0</v>
      </c>
      <c r="E236" s="4">
        <f>MAX(F236-D236,0)</f>
        <v>0</v>
      </c>
      <c r="F236" s="4">
        <f>IF(A236&lt;='RRSO Kalkulator'!B5,'RRSO Kalkulator'!E7,0)</f>
        <v>0</v>
      </c>
      <c r="G236" s="4">
        <f>MAX(C236-E236,0)</f>
        <v>0</v>
      </c>
    </row>
    <row r="237" spans="1:7">
      <c r="A237">
        <v>233</v>
      </c>
      <c r="B237" s="8">
        <f>EDATE('RRSO Kalkulator'!B10,233)</f>
        <v>0</v>
      </c>
      <c r="C237" s="4">
        <f>G236</f>
        <v>0</v>
      </c>
      <c r="D237" s="4">
        <f>C237*'RRSO Kalkulator'!E6</f>
        <v>0</v>
      </c>
      <c r="E237" s="4">
        <f>MAX(F237-D237,0)</f>
        <v>0</v>
      </c>
      <c r="F237" s="4">
        <f>IF(A237&lt;='RRSO Kalkulator'!B5,'RRSO Kalkulator'!E7,0)</f>
        <v>0</v>
      </c>
      <c r="G237" s="4">
        <f>MAX(C237-E237,0)</f>
        <v>0</v>
      </c>
    </row>
    <row r="238" spans="1:7">
      <c r="A238">
        <v>234</v>
      </c>
      <c r="B238" s="8">
        <f>EDATE('RRSO Kalkulator'!B10,234)</f>
        <v>0</v>
      </c>
      <c r="C238" s="4">
        <f>G237</f>
        <v>0</v>
      </c>
      <c r="D238" s="4">
        <f>C238*'RRSO Kalkulator'!E6</f>
        <v>0</v>
      </c>
      <c r="E238" s="4">
        <f>MAX(F238-D238,0)</f>
        <v>0</v>
      </c>
      <c r="F238" s="4">
        <f>IF(A238&lt;='RRSO Kalkulator'!B5,'RRSO Kalkulator'!E7,0)</f>
        <v>0</v>
      </c>
      <c r="G238" s="4">
        <f>MAX(C238-E238,0)</f>
        <v>0</v>
      </c>
    </row>
    <row r="239" spans="1:7">
      <c r="A239">
        <v>235</v>
      </c>
      <c r="B239" s="8">
        <f>EDATE('RRSO Kalkulator'!B10,235)</f>
        <v>0</v>
      </c>
      <c r="C239" s="4">
        <f>G238</f>
        <v>0</v>
      </c>
      <c r="D239" s="4">
        <f>C239*'RRSO Kalkulator'!E6</f>
        <v>0</v>
      </c>
      <c r="E239" s="4">
        <f>MAX(F239-D239,0)</f>
        <v>0</v>
      </c>
      <c r="F239" s="4">
        <f>IF(A239&lt;='RRSO Kalkulator'!B5,'RRSO Kalkulator'!E7,0)</f>
        <v>0</v>
      </c>
      <c r="G239" s="4">
        <f>MAX(C239-E239,0)</f>
        <v>0</v>
      </c>
    </row>
    <row r="240" spans="1:7">
      <c r="A240">
        <v>236</v>
      </c>
      <c r="B240" s="8">
        <f>EDATE('RRSO Kalkulator'!B10,236)</f>
        <v>0</v>
      </c>
      <c r="C240" s="4">
        <f>G239</f>
        <v>0</v>
      </c>
      <c r="D240" s="4">
        <f>C240*'RRSO Kalkulator'!E6</f>
        <v>0</v>
      </c>
      <c r="E240" s="4">
        <f>MAX(F240-D240,0)</f>
        <v>0</v>
      </c>
      <c r="F240" s="4">
        <f>IF(A240&lt;='RRSO Kalkulator'!B5,'RRSO Kalkulator'!E7,0)</f>
        <v>0</v>
      </c>
      <c r="G240" s="4">
        <f>MAX(C240-E240,0)</f>
        <v>0</v>
      </c>
    </row>
    <row r="241" spans="1:7">
      <c r="A241">
        <v>237</v>
      </c>
      <c r="B241" s="8">
        <f>EDATE('RRSO Kalkulator'!B10,237)</f>
        <v>0</v>
      </c>
      <c r="C241" s="4">
        <f>G240</f>
        <v>0</v>
      </c>
      <c r="D241" s="4">
        <f>C241*'RRSO Kalkulator'!E6</f>
        <v>0</v>
      </c>
      <c r="E241" s="4">
        <f>MAX(F241-D241,0)</f>
        <v>0</v>
      </c>
      <c r="F241" s="4">
        <f>IF(A241&lt;='RRSO Kalkulator'!B5,'RRSO Kalkulator'!E7,0)</f>
        <v>0</v>
      </c>
      <c r="G241" s="4">
        <f>MAX(C241-E241,0)</f>
        <v>0</v>
      </c>
    </row>
    <row r="242" spans="1:7">
      <c r="A242">
        <v>238</v>
      </c>
      <c r="B242" s="8">
        <f>EDATE('RRSO Kalkulator'!B10,238)</f>
        <v>0</v>
      </c>
      <c r="C242" s="4">
        <f>G241</f>
        <v>0</v>
      </c>
      <c r="D242" s="4">
        <f>C242*'RRSO Kalkulator'!E6</f>
        <v>0</v>
      </c>
      <c r="E242" s="4">
        <f>MAX(F242-D242,0)</f>
        <v>0</v>
      </c>
      <c r="F242" s="4">
        <f>IF(A242&lt;='RRSO Kalkulator'!B5,'RRSO Kalkulator'!E7,0)</f>
        <v>0</v>
      </c>
      <c r="G242" s="4">
        <f>MAX(C242-E242,0)</f>
        <v>0</v>
      </c>
    </row>
    <row r="243" spans="1:7">
      <c r="A243">
        <v>239</v>
      </c>
      <c r="B243" s="8">
        <f>EDATE('RRSO Kalkulator'!B10,239)</f>
        <v>0</v>
      </c>
      <c r="C243" s="4">
        <f>G242</f>
        <v>0</v>
      </c>
      <c r="D243" s="4">
        <f>C243*'RRSO Kalkulator'!E6</f>
        <v>0</v>
      </c>
      <c r="E243" s="4">
        <f>MAX(F243-D243,0)</f>
        <v>0</v>
      </c>
      <c r="F243" s="4">
        <f>IF(A243&lt;='RRSO Kalkulator'!B5,'RRSO Kalkulator'!E7,0)</f>
        <v>0</v>
      </c>
      <c r="G243" s="4">
        <f>MAX(C243-E243,0)</f>
        <v>0</v>
      </c>
    </row>
    <row r="244" spans="1:7">
      <c r="A244">
        <v>240</v>
      </c>
      <c r="B244" s="8">
        <f>EDATE('RRSO Kalkulator'!B10,240)</f>
        <v>0</v>
      </c>
      <c r="C244" s="4">
        <f>G243</f>
        <v>0</v>
      </c>
      <c r="D244" s="4">
        <f>C244*'RRSO Kalkulator'!E6</f>
        <v>0</v>
      </c>
      <c r="E244" s="4">
        <f>MAX(F244-D244,0)</f>
        <v>0</v>
      </c>
      <c r="F244" s="4">
        <f>IF(A244&lt;='RRSO Kalkulator'!B5,'RRSO Kalkulator'!E7,0)</f>
        <v>0</v>
      </c>
      <c r="G244" s="4">
        <f>MAX(C244-E244,0)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RRSO Kalkulator</vt:lpstr>
      <vt:lpstr>Przepływy</vt:lpstr>
      <vt:lpstr>Harmonogram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2025-09-23T13:58:02Z</dcterms:created>
  <dcterms:modified xsi:type="dcterms:W3CDTF">2025-09-23T13:58:02Z</dcterms:modified>
</cp:coreProperties>
</file>